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4\52W\"/>
    </mc:Choice>
  </mc:AlternateContent>
  <bookViews>
    <workbookView xWindow="-105" yWindow="-105" windowWidth="19425" windowHeight="10305" tabRatio="824" firstSheet="6" activeTab="6"/>
  </bookViews>
  <sheets>
    <sheet name="S024TWW00小児科等貼付シート" sheetId="2" state="hidden" r:id="rId1"/>
    <sheet name="S025TWW00眼科貼付シート" sheetId="4" state="hidden" r:id="rId2"/>
    <sheet name="S026TWW00基幹貼付シート" sheetId="6" state="hidden" r:id="rId3"/>
    <sheet name="S095TW00K県別貼付シート" sheetId="8" state="hidden" r:id="rId4"/>
    <sheet name="S096TW00K保健所別貼付シート" sheetId="9" state="hidden" r:id="rId5"/>
    <sheet name="作業シート" sheetId="10" state="hidden" r:id="rId6"/>
    <sheet name="保健所別印刷シート" sheetId="7" r:id="rId7"/>
    <sheet name="XML" sheetId="17" r:id="rId8"/>
    <sheet name="峡南保健所別印刷シート" sheetId="16" state="hidden" r:id="rId9"/>
    <sheet name="保健所別説明シート" sheetId="11" state="hidden" r:id="rId10"/>
    <sheet name="設定" sheetId="13" state="hidden" r:id="rId11"/>
    <sheet name="集計用参照" sheetId="14" state="hidden" r:id="rId12"/>
  </sheets>
  <definedNames>
    <definedName name="_xlnm._FilterDatabase" localSheetId="7" hidden="1">XML!$A$4:$M$23</definedName>
    <definedName name="label01" localSheetId="7">XML!#REF!</definedName>
    <definedName name="label02" localSheetId="7">XML!#REF!</definedName>
    <definedName name="label03" localSheetId="7">XML!#REF!</definedName>
    <definedName name="label04" localSheetId="7">XML!#REF!</definedName>
    <definedName name="label05" localSheetId="7">XML!#REF!</definedName>
    <definedName name="label06" localSheetId="7">XML!#REF!</definedName>
    <definedName name="label07" localSheetId="7">XML!#REF!</definedName>
    <definedName name="label08" localSheetId="7">XML!#REF!</definedName>
    <definedName name="label09" localSheetId="7">XML!#REF!</definedName>
    <definedName name="label10" localSheetId="7">XML!#REF!</definedName>
    <definedName name="label11" localSheetId="7">XML!#REF!</definedName>
    <definedName name="label12" localSheetId="7">XML!#REF!</definedName>
    <definedName name="label13" localSheetId="7">XML!#REF!</definedName>
    <definedName name="label14" localSheetId="7">XML!#REF!</definedName>
    <definedName name="label15" localSheetId="7">XML!#REF!</definedName>
    <definedName name="label16" localSheetId="7">XML!#REF!</definedName>
    <definedName name="label17" localSheetId="7">XML!#REF!</definedName>
    <definedName name="label18" localSheetId="7">XML!#REF!</definedName>
    <definedName name="label19" localSheetId="7">XML!#REF!</definedName>
    <definedName name="label20" localSheetId="7">XML!#REF!</definedName>
    <definedName name="label21" localSheetId="7">XML!#REF!</definedName>
    <definedName name="_xlnm.Print_Area" localSheetId="7">XML!$A$1:$K$23</definedName>
    <definedName name="_xlnm.Print_Area" localSheetId="8">峡南保健所別印刷シート!$A$1:$X$48</definedName>
    <definedName name="_xlnm.Print_Area" localSheetId="11">集計用参照!$A$1:$U$31</definedName>
    <definedName name="_xlnm.Print_Area" localSheetId="6">保健所別印刷シート!$A$1:$X$39</definedName>
    <definedName name="_xlnm.Print_Area" localSheetId="9">保健所別説明シート!$A$1:$AV$36</definedName>
    <definedName name="保健所別">S096TW00K保健所別貼付シート!$A$6:$AS$590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7" l="1"/>
  <c r="H2" i="17" s="1"/>
  <c r="J2" i="17" s="1"/>
  <c r="B31" i="16" l="1"/>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T12" i="16"/>
  <c r="S12" i="16"/>
  <c r="R12" i="16"/>
  <c r="Q12" i="16"/>
  <c r="P12" i="16"/>
  <c r="O12" i="16"/>
  <c r="M12" i="16"/>
  <c r="L12" i="16"/>
  <c r="K12" i="16"/>
  <c r="J12" i="16"/>
  <c r="I12" i="16"/>
  <c r="H12" i="16"/>
  <c r="G12" i="16"/>
  <c r="F12" i="16"/>
  <c r="E12" i="16"/>
  <c r="D12" i="16"/>
  <c r="C12" i="16"/>
  <c r="B12" i="16"/>
  <c r="A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N23" i="16"/>
  <c r="T6" i="16"/>
  <c r="S6" i="16"/>
  <c r="R6" i="16"/>
  <c r="Q6" i="16"/>
  <c r="P6" i="16"/>
  <c r="O6" i="16"/>
  <c r="M6" i="16"/>
  <c r="L6" i="16"/>
  <c r="K6" i="16"/>
  <c r="J6" i="16"/>
  <c r="I6" i="16"/>
  <c r="H6" i="16"/>
  <c r="G6" i="16"/>
  <c r="F6" i="16"/>
  <c r="E6" i="16"/>
  <c r="D6" i="16"/>
  <c r="C6" i="16"/>
  <c r="B6" i="16"/>
  <c r="A6" i="16"/>
  <c r="N21" i="16"/>
  <c r="N35" i="16"/>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W14" i="10"/>
  <c r="W13" i="10"/>
  <c r="W12" i="10"/>
  <c r="W11" i="10"/>
  <c r="W10" i="10"/>
  <c r="W7" i="10" s="1"/>
  <c r="U6" i="14"/>
  <c r="AV13" i="11"/>
  <c r="AU13" i="11"/>
  <c r="AV12" i="11"/>
  <c r="AU12" i="11"/>
  <c r="AV11" i="11"/>
  <c r="AU11" i="11"/>
  <c r="AV10" i="11"/>
  <c r="AU10" i="11"/>
  <c r="AV9" i="11"/>
  <c r="AU9" i="11"/>
  <c r="AV8" i="11"/>
  <c r="AU8" i="11"/>
  <c r="AV6" i="11"/>
  <c r="AU6" i="11"/>
  <c r="AV5" i="11"/>
  <c r="AU5" i="11"/>
  <c r="AV4" i="11"/>
  <c r="AU4" i="11"/>
  <c r="AU3" i="11"/>
  <c r="U11" i="14"/>
  <c r="U9" i="14"/>
  <c r="U8" i="14"/>
  <c r="U7" i="14"/>
  <c r="U4" i="14"/>
  <c r="U2" i="14"/>
  <c r="T6" i="11"/>
  <c r="I4" i="10"/>
  <c r="I5" i="14"/>
  <c r="F5" i="14"/>
  <c r="D4" i="10"/>
  <c r="B4" i="10"/>
  <c r="S11" i="14"/>
  <c r="R11" i="14"/>
  <c r="S9" i="14"/>
  <c r="R8" i="14"/>
  <c r="S7" i="14"/>
  <c r="S6" i="14"/>
  <c r="R6" i="14"/>
  <c r="T11" i="14"/>
  <c r="T10" i="14"/>
  <c r="T9" i="14"/>
  <c r="T8" i="14"/>
  <c r="T7" i="14"/>
  <c r="Q11" i="14"/>
  <c r="Q10" i="14"/>
  <c r="Q9" i="14"/>
  <c r="Q7" i="14"/>
  <c r="P11" i="14"/>
  <c r="M11" i="14"/>
  <c r="P10" i="14"/>
  <c r="O10" i="14"/>
  <c r="P9" i="14"/>
  <c r="N8" i="14"/>
  <c r="M8" i="14"/>
  <c r="P7" i="14"/>
  <c r="M7" i="14"/>
  <c r="O6" i="14"/>
  <c r="N6" i="14"/>
  <c r="M6" i="14"/>
  <c r="L10" i="14"/>
  <c r="L9" i="14"/>
  <c r="L7" i="14"/>
  <c r="L6" i="14"/>
  <c r="J11" i="14"/>
  <c r="J10" i="14"/>
  <c r="K9" i="14"/>
  <c r="J8" i="14"/>
  <c r="J7" i="14"/>
  <c r="I11" i="14"/>
  <c r="I9" i="14"/>
  <c r="I7" i="14"/>
  <c r="I6" i="14"/>
  <c r="H11" i="14"/>
  <c r="H10" i="14"/>
  <c r="H9" i="14"/>
  <c r="H8" i="14"/>
  <c r="H7" i="14"/>
  <c r="H6" i="14"/>
  <c r="G11" i="14"/>
  <c r="F11" i="14"/>
  <c r="E11" i="14"/>
  <c r="D11" i="14"/>
  <c r="G10" i="14"/>
  <c r="F10" i="14"/>
  <c r="D10" i="14"/>
  <c r="G9" i="14"/>
  <c r="G8" i="14"/>
  <c r="F8" i="14"/>
  <c r="D8" i="14"/>
  <c r="F7" i="14"/>
  <c r="E7" i="14"/>
  <c r="F6" i="14"/>
  <c r="C10" i="14"/>
  <c r="C9" i="14"/>
  <c r="C8" i="14"/>
  <c r="C6" i="14"/>
  <c r="V14" i="10"/>
  <c r="U14" i="10"/>
  <c r="T14" i="10"/>
  <c r="S14" i="10"/>
  <c r="R14" i="10"/>
  <c r="Q14" i="10"/>
  <c r="P14" i="10"/>
  <c r="O14" i="10"/>
  <c r="N14" i="10"/>
  <c r="M14" i="10"/>
  <c r="L14" i="10"/>
  <c r="K14" i="10"/>
  <c r="J14" i="10"/>
  <c r="I14" i="10"/>
  <c r="H14" i="10"/>
  <c r="G14" i="10"/>
  <c r="F14" i="10"/>
  <c r="E14" i="10"/>
  <c r="D14" i="10"/>
  <c r="C14" i="10"/>
  <c r="V13" i="10"/>
  <c r="U13" i="10"/>
  <c r="T13" i="10"/>
  <c r="T7" i="10" s="1"/>
  <c r="T8" i="10" s="1"/>
  <c r="S13" i="10"/>
  <c r="R13" i="10"/>
  <c r="Q13" i="10"/>
  <c r="P13" i="10"/>
  <c r="O13" i="10"/>
  <c r="N13" i="10"/>
  <c r="M13" i="10"/>
  <c r="L13" i="10"/>
  <c r="K13" i="10"/>
  <c r="J13" i="10"/>
  <c r="I13" i="10"/>
  <c r="H13" i="10"/>
  <c r="G13" i="10"/>
  <c r="F13" i="10"/>
  <c r="E13" i="10"/>
  <c r="D13" i="10"/>
  <c r="C13" i="10"/>
  <c r="V12" i="10"/>
  <c r="U12" i="10"/>
  <c r="T12" i="10"/>
  <c r="S12" i="10"/>
  <c r="R12" i="10"/>
  <c r="Q12" i="10"/>
  <c r="P12" i="10"/>
  <c r="O12" i="10"/>
  <c r="N12" i="10"/>
  <c r="M12" i="10"/>
  <c r="L12" i="10"/>
  <c r="K12" i="10"/>
  <c r="J12" i="10"/>
  <c r="I12" i="10"/>
  <c r="H12" i="10"/>
  <c r="G12" i="10"/>
  <c r="F12" i="10"/>
  <c r="E12" i="10"/>
  <c r="D12" i="10"/>
  <c r="C12" i="10"/>
  <c r="V11" i="10"/>
  <c r="U11" i="10"/>
  <c r="T11" i="10"/>
  <c r="S11" i="10"/>
  <c r="R11" i="10"/>
  <c r="Q11" i="10"/>
  <c r="Q7" i="10" s="1"/>
  <c r="P11" i="10"/>
  <c r="O11" i="10"/>
  <c r="N11" i="10"/>
  <c r="M11" i="10"/>
  <c r="L11" i="10"/>
  <c r="K11" i="10"/>
  <c r="J11" i="10"/>
  <c r="I11" i="10"/>
  <c r="H11" i="10"/>
  <c r="G11" i="10"/>
  <c r="F11" i="10"/>
  <c r="E11" i="10"/>
  <c r="D11" i="10"/>
  <c r="C11" i="10"/>
  <c r="V10" i="10"/>
  <c r="V7" i="10" s="1"/>
  <c r="V8" i="10" s="1"/>
  <c r="U10" i="10"/>
  <c r="U7" i="10" s="1"/>
  <c r="U8" i="10" s="1"/>
  <c r="T10" i="10"/>
  <c r="S10" i="10"/>
  <c r="S7" i="10" s="1"/>
  <c r="S8" i="10" s="1"/>
  <c r="R10" i="10"/>
  <c r="Q10" i="10"/>
  <c r="P10" i="10"/>
  <c r="O10" i="10"/>
  <c r="O7" i="10" s="1"/>
  <c r="O8" i="10" s="1"/>
  <c r="N10" i="10"/>
  <c r="M10" i="10"/>
  <c r="M7" i="10" s="1"/>
  <c r="M8" i="10" s="1"/>
  <c r="L10" i="10"/>
  <c r="L7" i="10" s="1"/>
  <c r="L8" i="10" s="1"/>
  <c r="K10" i="10"/>
  <c r="K7" i="10" s="1"/>
  <c r="K8" i="10" s="1"/>
  <c r="J10" i="10"/>
  <c r="J7" i="10" s="1"/>
  <c r="J8" i="10" s="1"/>
  <c r="I10" i="10"/>
  <c r="I7" i="10" s="1"/>
  <c r="I8" i="10" s="1"/>
  <c r="H10" i="10"/>
  <c r="H7" i="10" s="1"/>
  <c r="G10" i="10"/>
  <c r="G7" i="10" s="1"/>
  <c r="G8" i="10" s="1"/>
  <c r="F10" i="10"/>
  <c r="E10" i="10"/>
  <c r="D10" i="10"/>
  <c r="D7" i="10" s="1"/>
  <c r="D8" i="10" s="1"/>
  <c r="C10" i="10"/>
  <c r="C7" i="10" s="1"/>
  <c r="C8" i="10" s="1"/>
  <c r="B14" i="10"/>
  <c r="B13" i="10"/>
  <c r="B12" i="10"/>
  <c r="B11" i="10"/>
  <c r="B7" i="10"/>
  <c r="D28" i="11" s="1"/>
  <c r="E28" i="11" s="1"/>
  <c r="B10" i="10"/>
  <c r="A14" i="10"/>
  <c r="A13" i="10"/>
  <c r="A12" i="10"/>
  <c r="A11" i="10"/>
  <c r="A10" i="10"/>
  <c r="A13" i="11"/>
  <c r="N13" i="11"/>
  <c r="A12" i="11"/>
  <c r="A11" i="11"/>
  <c r="A10" i="11"/>
  <c r="N10" i="11"/>
  <c r="A9" i="11"/>
  <c r="N9" i="11"/>
  <c r="A8" i="11"/>
  <c r="A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A36" i="16"/>
  <c r="C4" i="10"/>
  <c r="C23" i="11"/>
  <c r="E4" i="10"/>
  <c r="F4" i="10"/>
  <c r="G4" i="10"/>
  <c r="H4" i="10"/>
  <c r="J4" i="10"/>
  <c r="K4" i="10"/>
  <c r="L4" i="10"/>
  <c r="M4" i="10"/>
  <c r="N4" i="10"/>
  <c r="O4" i="10"/>
  <c r="P4" i="10"/>
  <c r="Q4" i="10"/>
  <c r="R4" i="10"/>
  <c r="S4" i="10"/>
  <c r="T4" i="10"/>
  <c r="U4" i="10"/>
  <c r="V4" i="10"/>
  <c r="E5" i="10"/>
  <c r="B5" i="10"/>
  <c r="C5" i="10"/>
  <c r="D5" i="10"/>
  <c r="C15" i="10"/>
  <c r="D15" i="10"/>
  <c r="E15" i="10"/>
  <c r="F15" i="10"/>
  <c r="G15" i="10"/>
  <c r="H15" i="10"/>
  <c r="I15" i="10"/>
  <c r="J15" i="10"/>
  <c r="K15" i="10"/>
  <c r="L15" i="10"/>
  <c r="M15" i="10"/>
  <c r="N15" i="10"/>
  <c r="O15" i="10"/>
  <c r="P15" i="10"/>
  <c r="Q15" i="10"/>
  <c r="R15" i="10"/>
  <c r="S15" i="10"/>
  <c r="T15" i="10"/>
  <c r="U15" i="10"/>
  <c r="V15" i="10"/>
  <c r="W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AN6" i="1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B13" i="11"/>
  <c r="AO14" i="11"/>
  <c r="AO13" i="11"/>
  <c r="AA9" i="11"/>
  <c r="AN9" i="11"/>
  <c r="AA10" i="11"/>
  <c r="AN10" i="11"/>
  <c r="G20" i="11"/>
  <c r="B3" i="10"/>
  <c r="C3" i="10"/>
  <c r="D3" i="10"/>
  <c r="K24" i="11"/>
  <c r="G24" i="11"/>
  <c r="E3" i="10"/>
  <c r="K25" i="11"/>
  <c r="G25" i="11"/>
  <c r="F3" i="10"/>
  <c r="G3" i="10"/>
  <c r="H3" i="10"/>
  <c r="I3" i="10"/>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R5" i="14"/>
  <c r="S4" i="14"/>
  <c r="S5" i="14"/>
  <c r="M4" i="14"/>
  <c r="N4" i="14"/>
  <c r="O5" i="14"/>
  <c r="P5" i="14"/>
  <c r="Q4" i="14"/>
  <c r="Q5" i="14"/>
  <c r="I4" i="14"/>
  <c r="J4" i="14"/>
  <c r="J5" i="14"/>
  <c r="K4" i="14"/>
  <c r="L4" i="14"/>
  <c r="L5" i="14"/>
  <c r="C5" i="14"/>
  <c r="D5" i="14"/>
  <c r="E4" i="14"/>
  <c r="F4" i="14"/>
  <c r="H5" i="14"/>
  <c r="D2" i="14"/>
  <c r="E2" i="14"/>
  <c r="F2" i="14"/>
  <c r="G2" i="14"/>
  <c r="I2" i="14"/>
  <c r="J2" i="14"/>
  <c r="K2" i="14"/>
  <c r="M2" i="14"/>
  <c r="N2" i="14"/>
  <c r="O2" i="14"/>
  <c r="P2" i="14"/>
  <c r="Q2" i="14"/>
  <c r="R2" i="14"/>
  <c r="S2" i="14"/>
  <c r="T2" i="14"/>
  <c r="AN8" i="11"/>
  <c r="N8" i="11"/>
  <c r="K5" i="14"/>
  <c r="O8" i="11"/>
  <c r="AB8" i="11"/>
  <c r="AB10" i="11"/>
  <c r="AB12" i="11"/>
  <c r="AO8" i="11"/>
  <c r="AO12" i="11"/>
  <c r="O10" i="11"/>
  <c r="AO11" i="11"/>
  <c r="O11" i="11"/>
  <c r="O12" i="11"/>
  <c r="AB9" i="11"/>
  <c r="AB11" i="11"/>
  <c r="AO10" i="11"/>
  <c r="AO9" i="11"/>
  <c r="M9" i="14"/>
  <c r="R7" i="14"/>
  <c r="I10" i="14"/>
  <c r="N37" i="16"/>
  <c r="O37" i="16"/>
  <c r="N38" i="16"/>
  <c r="O38" i="16"/>
  <c r="O39" i="16"/>
  <c r="N40" i="16"/>
  <c r="O40" i="16"/>
  <c r="N27" i="16"/>
  <c r="N25" i="16"/>
  <c r="N26" i="16"/>
  <c r="N8" i="16"/>
  <c r="N9" i="16"/>
  <c r="N10" i="16"/>
  <c r="N12" i="16"/>
  <c r="U5" i="14"/>
  <c r="R10" i="14"/>
  <c r="O8" i="14"/>
  <c r="N11" i="11"/>
  <c r="AA11" i="11"/>
  <c r="AN11" i="11"/>
  <c r="AN12" i="11"/>
  <c r="AA12" i="11"/>
  <c r="N12" i="11"/>
  <c r="AN13" i="11"/>
  <c r="AA13" i="11"/>
  <c r="N39" i="16"/>
  <c r="N11" i="16"/>
  <c r="N13" i="16"/>
  <c r="N41" i="16"/>
  <c r="N7" i="10"/>
  <c r="N8" i="10"/>
  <c r="K6" i="14"/>
  <c r="N6" i="16"/>
  <c r="A20" i="11"/>
  <c r="B16" i="11"/>
  <c r="N7" i="14"/>
  <c r="S8" i="14"/>
  <c r="K10" i="14"/>
  <c r="N9" i="14"/>
  <c r="P6" i="14"/>
  <c r="L11" i="14"/>
  <c r="N5" i="14"/>
  <c r="T4" i="14"/>
  <c r="K11" i="14"/>
  <c r="O7" i="14"/>
  <c r="E8" i="14"/>
  <c r="N11" i="14"/>
  <c r="Q6" i="14"/>
  <c r="J6" i="14"/>
  <c r="M10" i="14"/>
  <c r="G6" i="14"/>
  <c r="C39" i="16"/>
  <c r="A39" i="16"/>
  <c r="A46" i="16"/>
  <c r="K22" i="11"/>
  <c r="G22" i="11"/>
  <c r="E5" i="14"/>
  <c r="A27" i="11"/>
  <c r="D7" i="14"/>
  <c r="Q8" i="14"/>
  <c r="P7" i="10"/>
  <c r="P8" i="10"/>
  <c r="O11" i="14"/>
  <c r="O9" i="14"/>
  <c r="E7" i="10"/>
  <c r="E8" i="10"/>
  <c r="L8" i="14"/>
  <c r="R7" i="10"/>
  <c r="R8" i="10"/>
  <c r="C11" i="14"/>
  <c r="N10" i="14"/>
  <c r="S10" i="14"/>
  <c r="F7" i="10"/>
  <c r="F8" i="10"/>
  <c r="C29" i="11" s="1"/>
  <c r="C46" i="16"/>
  <c r="P8" i="14"/>
  <c r="F9" i="14"/>
  <c r="T6" i="14"/>
  <c r="K7" i="14"/>
  <c r="R9" i="14"/>
  <c r="D23" i="11"/>
  <c r="A23" i="11"/>
  <c r="A30" i="11"/>
  <c r="AA6" i="11"/>
  <c r="R4" i="14"/>
  <c r="N6" i="11"/>
  <c r="D39" i="16"/>
  <c r="C41" i="16"/>
  <c r="K23" i="11"/>
  <c r="G23" i="11"/>
  <c r="C40" i="16"/>
  <c r="C22" i="11"/>
  <c r="O4" i="14"/>
  <c r="C24" i="11"/>
  <c r="G5" i="14"/>
  <c r="K21" i="11"/>
  <c r="G21" i="11"/>
  <c r="C25" i="11"/>
  <c r="C21" i="11"/>
  <c r="C37" i="16"/>
  <c r="T5" i="14"/>
  <c r="C38" i="16"/>
  <c r="A2" i="16"/>
  <c r="N2" i="16" s="1"/>
  <c r="B17" i="16"/>
  <c r="A2" i="11"/>
  <c r="AN2" i="11" s="1"/>
  <c r="D46" i="16"/>
  <c r="E46" i="16"/>
  <c r="A40" i="16"/>
  <c r="A47" i="16"/>
  <c r="D40" i="16"/>
  <c r="D21" i="11"/>
  <c r="A21" i="11"/>
  <c r="A28" i="11"/>
  <c r="D24" i="11"/>
  <c r="A24" i="11"/>
  <c r="A31" i="11"/>
  <c r="D41" i="16"/>
  <c r="A41" i="16"/>
  <c r="A48" i="16"/>
  <c r="D22" i="11"/>
  <c r="A22" i="11"/>
  <c r="A29" i="11"/>
  <c r="D25" i="11"/>
  <c r="A25" i="11"/>
  <c r="A32" i="11"/>
  <c r="D37" i="16"/>
  <c r="A37" i="16"/>
  <c r="A44" i="16"/>
  <c r="D38" i="16"/>
  <c r="A38" i="16"/>
  <c r="A45" i="16"/>
  <c r="B1" i="14"/>
  <c r="D44" i="16"/>
  <c r="E44" i="16" s="1"/>
  <c r="D32" i="11"/>
  <c r="E32" i="11" s="1"/>
  <c r="C32" i="11"/>
  <c r="D29" i="11"/>
  <c r="E29" i="11"/>
  <c r="U10" i="14"/>
  <c r="K8" i="14"/>
  <c r="C4" i="14"/>
  <c r="H4" i="14"/>
  <c r="C7" i="14"/>
  <c r="AE7" i="14" s="1"/>
  <c r="AD7" i="14" s="1"/>
  <c r="J9" i="14"/>
  <c r="C2" i="14"/>
  <c r="E9" i="14"/>
  <c r="P4" i="14"/>
  <c r="D4" i="14"/>
  <c r="E6" i="14"/>
  <c r="G7" i="14"/>
  <c r="L2" i="14"/>
  <c r="M5" i="14"/>
  <c r="D6" i="14"/>
  <c r="E10" i="14"/>
  <c r="H2" i="14"/>
  <c r="G4" i="14"/>
  <c r="D9" i="14"/>
  <c r="I8" i="14"/>
  <c r="N32" i="16" l="1"/>
  <c r="N2" i="11"/>
  <c r="AA2" i="11"/>
  <c r="N18" i="16"/>
  <c r="D47" i="16"/>
  <c r="E47" i="16" s="1"/>
  <c r="D30" i="11"/>
  <c r="E30" i="11" s="1"/>
  <c r="Q8" i="10"/>
  <c r="W8" i="10"/>
  <c r="C45" i="16" s="1"/>
  <c r="D45" i="16"/>
  <c r="E45" i="16" s="1"/>
  <c r="D48" i="16"/>
  <c r="E48" i="16" s="1"/>
  <c r="D31" i="11"/>
  <c r="E31" i="11" s="1"/>
  <c r="H8" i="10"/>
  <c r="B8" i="10"/>
  <c r="AA8" i="14"/>
  <c r="J26" i="14" s="1"/>
  <c r="AC10" i="14"/>
  <c r="N28" i="14" s="1"/>
  <c r="Y11" i="14"/>
  <c r="P24" i="14" s="1"/>
  <c r="W6" i="14"/>
  <c r="F22" i="14" s="1"/>
  <c r="W9" i="14"/>
  <c r="L22" i="14" s="1"/>
  <c r="W8" i="14"/>
  <c r="V8" i="14" s="1"/>
  <c r="Y8" i="14"/>
  <c r="J24" i="14" s="1"/>
  <c r="W7" i="14"/>
  <c r="V7" i="14" s="1"/>
  <c r="AA7" i="14"/>
  <c r="Z7" i="14" s="1"/>
  <c r="AC7" i="14"/>
  <c r="AB7" i="14" s="1"/>
  <c r="AC8" i="14"/>
  <c r="AB8" i="14" s="1"/>
  <c r="Y5" i="14"/>
  <c r="X5" i="14" s="1"/>
  <c r="AE8" i="14"/>
  <c r="AD8" i="14" s="1"/>
  <c r="W11" i="14"/>
  <c r="AE10" i="14"/>
  <c r="N30" i="14" s="1"/>
  <c r="AC9" i="14"/>
  <c r="AB9" i="14" s="1"/>
  <c r="Y10" i="14"/>
  <c r="N24" i="14" s="1"/>
  <c r="AA10" i="14"/>
  <c r="N26" i="14" s="1"/>
  <c r="AE5" i="14"/>
  <c r="AD5" i="14" s="1"/>
  <c r="AC11" i="14"/>
  <c r="AB11" i="14" s="1"/>
  <c r="AA5" i="14"/>
  <c r="D26" i="14" s="1"/>
  <c r="X11" i="14"/>
  <c r="P23" i="14" s="1"/>
  <c r="Y7" i="14"/>
  <c r="X7" i="14" s="1"/>
  <c r="W5" i="14"/>
  <c r="AA9" i="14"/>
  <c r="AA11" i="14"/>
  <c r="AE9" i="14"/>
  <c r="AC6" i="14"/>
  <c r="AC5" i="14"/>
  <c r="W10" i="14"/>
  <c r="AE11" i="14"/>
  <c r="Y9" i="14"/>
  <c r="Y6" i="14"/>
  <c r="AE6" i="14"/>
  <c r="AA6" i="14"/>
  <c r="C28" i="11" l="1"/>
  <c r="C44" i="16"/>
  <c r="C31" i="11"/>
  <c r="C48" i="16"/>
  <c r="C30" i="11"/>
  <c r="C47" i="16"/>
  <c r="AB10" i="14"/>
  <c r="N27" i="14" s="1"/>
  <c r="Z8" i="14"/>
  <c r="J25" i="14" s="1"/>
  <c r="Z5" i="14"/>
  <c r="V6" i="14"/>
  <c r="F21" i="14" s="1"/>
  <c r="J28" i="14"/>
  <c r="J27" i="14" s="1"/>
  <c r="P28" i="14"/>
  <c r="P27" i="14" s="1"/>
  <c r="X8" i="14"/>
  <c r="J23" i="14" s="1"/>
  <c r="Z10" i="14"/>
  <c r="N25" i="14" s="1"/>
  <c r="J30" i="14"/>
  <c r="J29" i="14" s="1"/>
  <c r="L28" i="14"/>
  <c r="L27" i="14" s="1"/>
  <c r="D24" i="14"/>
  <c r="D23" i="14" s="1"/>
  <c r="V9" i="14"/>
  <c r="L21" i="14" s="1"/>
  <c r="J22" i="14"/>
  <c r="J21" i="14" s="1"/>
  <c r="X10" i="14"/>
  <c r="N23" i="14" s="1"/>
  <c r="D25" i="14"/>
  <c r="V11" i="14"/>
  <c r="P22" i="14"/>
  <c r="D30" i="14"/>
  <c r="D29" i="14" s="1"/>
  <c r="AD10" i="14"/>
  <c r="N29" i="14" s="1"/>
  <c r="L24" i="14"/>
  <c r="X9" i="14"/>
  <c r="N22" i="14"/>
  <c r="V10" i="14"/>
  <c r="F24" i="14"/>
  <c r="X6" i="14"/>
  <c r="D22" i="14"/>
  <c r="V5" i="14"/>
  <c r="P30" i="14"/>
  <c r="AD11" i="14"/>
  <c r="F26" i="14"/>
  <c r="Z6" i="14"/>
  <c r="D28" i="14"/>
  <c r="AB5" i="14"/>
  <c r="Z9" i="14"/>
  <c r="L26" i="14"/>
  <c r="F28" i="14"/>
  <c r="AB6" i="14"/>
  <c r="AD6" i="14"/>
  <c r="F30" i="14"/>
  <c r="AD9" i="14"/>
  <c r="L30" i="14"/>
  <c r="L29" i="14" s="1"/>
  <c r="Z11" i="14"/>
  <c r="P26" i="14"/>
  <c r="P21" i="14" l="1"/>
  <c r="P25" i="14"/>
  <c r="F25" i="14"/>
  <c r="N21" i="14"/>
  <c r="D21" i="14"/>
  <c r="F29" i="14"/>
  <c r="D27" i="14"/>
  <c r="F23" i="14"/>
  <c r="F27" i="14"/>
  <c r="L25" i="14"/>
  <c r="P29" i="14"/>
  <c r="L23" i="14"/>
</calcChain>
</file>

<file path=xl/sharedStrings.xml><?xml version="1.0" encoding="utf-8"?>
<sst xmlns="http://schemas.openxmlformats.org/spreadsheetml/2006/main" count="15967" uniqueCount="753">
  <si>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</si>
  <si>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</si>
  <si>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</si>
  <si>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</si>
  <si>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</si>
  <si>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</si>
  <si>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</si>
  <si>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</si>
  <si>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</si>
  <si>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</si>
  <si>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</si>
  <si>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</si>
  <si>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</si>
  <si>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</si>
  <si>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</si>
  <si>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</si>
  <si>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</si>
  <si>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</si>
  <si>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</si>
  <si>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</si>
  <si>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</si>
  <si>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</si>
  <si>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</si>
  <si>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</si>
  <si>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</si>
  <si>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</si>
  <si>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</si>
  <si>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</si>
  <si>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</si>
  <si>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</si>
  <si>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</si>
  <si>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</si>
  <si>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</si>
  <si>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</si>
  <si>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</si>
  <si>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</si>
  <si>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</si>
  <si>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</si>
  <si>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</si>
  <si>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</si>
  <si>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</si>
  <si>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</si>
  <si>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</si>
  <si>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</si>
  <si>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</si>
  <si>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</si>
  <si>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</si>
  <si>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</si>
  <si>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</si>
  <si>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</si>
  <si>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</si>
  <si>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</si>
  <si>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</si>
  <si>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</si>
  <si>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報告数・定点当り報告数、年齢階級・疾病・性別（インフルエンザ／COVID-19及び小児科）(総数)</t>
  </si>
  <si>
    <t>2024年52週(12月23日～12月29日)</t>
  </si>
  <si>
    <t>2025年01月08日作成</t>
  </si>
  <si>
    <t>総数</t>
  </si>
  <si>
    <t>～5ヶ月</t>
  </si>
  <si>
    <t>～11ヶ月</t>
  </si>
  <si>
    <t>１歳</t>
  </si>
  <si>
    <t>10～14</t>
  </si>
  <si>
    <t>15～19</t>
  </si>
  <si>
    <t>20～29</t>
  </si>
  <si>
    <t>30～39</t>
  </si>
  <si>
    <t>40～49</t>
  </si>
  <si>
    <t>50～59</t>
  </si>
  <si>
    <t>60～69</t>
  </si>
  <si>
    <t>70～79</t>
  </si>
  <si>
    <t>80歳～</t>
  </si>
  <si>
    <t>20歳～</t>
  </si>
  <si>
    <t>インフルエンザ</t>
  </si>
  <si>
    <t>報告</t>
  </si>
  <si>
    <t>定当</t>
  </si>
  <si>
    <t>COVID-19</t>
  </si>
  <si>
    <t>ＲＳウイルス感染症</t>
  </si>
  <si>
    <t>-</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</si>
  <si>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</si>
  <si>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</si>
  <si>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</si>
  <si>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</si>
  <si>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</si>
  <si>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</si>
  <si>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</si>
  <si>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</si>
  <si>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</si>
  <si>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報告数・定点当り報告数、年齢階級・疾病・性別（インフルエンザ／COVID-19及び小児科）(男)</t>
  </si>
  <si>
    <t>報告数・定点当り報告数、年齢階級・疾病・性別（インフルエンザ／COVID-19及び小児科）(女)</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</si>
  <si>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</si>
  <si>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</si>
  <si>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</si>
  <si>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</si>
  <si>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</si>
  <si>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</si>
  <si>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</si>
  <si>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</si>
  <si>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</si>
  <si>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</si>
  <si>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</si>
  <si>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</si>
  <si>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</si>
  <si>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</si>
  <si>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</si>
  <si>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</si>
  <si>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</si>
  <si>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</si>
  <si>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</si>
  <si>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</si>
  <si>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</si>
  <si>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</si>
  <si>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</si>
  <si>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</si>
  <si>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</si>
  <si>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</si>
  <si>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</si>
  <si>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</si>
  <si>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2024年52週(12月23日～12月29日)～2024年52週(12月23日～12月29日)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</si>
  <si>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</si>
  <si>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</si>
  <si>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</si>
  <si>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</si>
  <si>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</si>
  <si>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</si>
  <si>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</si>
  <si>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</si>
  <si>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</si>
  <si>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</si>
  <si>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</si>
  <si>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</si>
  <si>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</si>
  <si>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</si>
  <si>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</si>
  <si>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</si>
  <si>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</si>
  <si>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</si>
  <si>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</si>
  <si>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</si>
  <si>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</si>
  <si>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</si>
  <si>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</si>
  <si>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</si>
  <si>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</si>
  <si>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</si>
  <si>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</si>
  <si>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</si>
  <si>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</si>
  <si>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</si>
  <si>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</si>
  <si>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</si>
  <si>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</si>
  <si>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</si>
  <si>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</si>
  <si>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</si>
  <si>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</si>
  <si>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</si>
  <si>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</si>
  <si>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</si>
  <si>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</si>
  <si>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</si>
  <si>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</si>
  <si>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</si>
  <si>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</si>
  <si>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</si>
  <si>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</si>
  <si>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</si>
  <si>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</si>
  <si>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</si>
  <si>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</si>
  <si>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</si>
  <si>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</si>
  <si>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</si>
  <si>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</si>
  <si>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</si>
  <si>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</si>
  <si>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</si>
  <si>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</si>
  <si>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</si>
  <si>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</si>
  <si>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</si>
  <si>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</si>
  <si>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</si>
  <si>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</si>
  <si>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</si>
  <si>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</si>
  <si>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</si>
  <si>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</si>
  <si>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</si>
  <si>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</si>
  <si>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</si>
  <si>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</si>
  <si>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</si>
  <si>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</si>
  <si>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</si>
  <si>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</si>
  <si>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</si>
  <si>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</si>
  <si>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</si>
  <si>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</si>
  <si>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</si>
  <si>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</si>
  <si>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</si>
  <si>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</si>
  <si>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</si>
  <si>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</si>
  <si>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</si>
  <si>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</si>
  <si>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</si>
  <si>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</si>
  <si>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</si>
  <si>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</si>
  <si>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</si>
  <si>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</si>
  <si>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</si>
  <si>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</si>
  <si>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</si>
  <si>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</si>
  <si>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</si>
  <si>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</si>
  <si>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</si>
  <si>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</si>
  <si>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</si>
  <si>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</si>
  <si>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</si>
  <si>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</si>
  <si>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</si>
  <si>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</si>
  <si>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</si>
  <si>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</si>
  <si>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</si>
  <si>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</si>
  <si>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</si>
  <si>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</si>
  <si>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</si>
  <si>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</si>
  <si>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</si>
  <si>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</si>
  <si>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</si>
  <si>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</si>
  <si>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</si>
  <si>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</si>
  <si>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</si>
  <si>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</si>
  <si>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</si>
  <si>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</si>
  <si>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</si>
  <si>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</si>
  <si>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</si>
  <si>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</si>
  <si>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</si>
  <si>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</si>
  <si>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</si>
  <si>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</si>
  <si>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</si>
  <si>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</si>
  <si>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</si>
  <si>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</si>
  <si>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</si>
  <si>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</si>
  <si>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</si>
  <si>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</si>
  <si>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</si>
  <si>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</si>
  <si>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</si>
  <si>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</si>
  <si>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</si>
  <si>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</si>
  <si>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</si>
  <si>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</si>
  <si>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</si>
  <si>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</si>
  <si>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</si>
  <si>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</si>
  <si>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</si>
  <si>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</si>
  <si>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</si>
  <si>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</si>
  <si>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</si>
  <si>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</si>
  <si>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</si>
  <si>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</si>
  <si>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</si>
  <si>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</si>
  <si>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</si>
  <si>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</si>
  <si>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</si>
  <si>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</si>
  <si>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</si>
  <si>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</si>
  <si>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</si>
  <si>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</si>
  <si>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</si>
  <si>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</si>
  <si>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</si>
  <si>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</si>
  <si>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</si>
  <si>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</si>
  <si>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</si>
  <si>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</si>
  <si>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</si>
  <si>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</si>
  <si>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</si>
  <si>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</si>
  <si>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</si>
  <si>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</si>
  <si>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</si>
  <si>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</si>
  <si>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</si>
  <si>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</si>
  <si>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</si>
  <si>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</si>
  <si>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</si>
  <si>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</si>
  <si>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</si>
  <si>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</si>
  <si>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</si>
  <si>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</si>
  <si>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</si>
  <si>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</si>
  <si>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</si>
  <si>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</si>
  <si>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</si>
  <si>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</si>
  <si>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</si>
  <si>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</si>
  <si>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</si>
  <si>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</si>
  <si>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</si>
  <si>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</si>
  <si>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</si>
  <si>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</si>
  <si>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</si>
  <si>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</si>
  <si>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</si>
  <si>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</si>
  <si>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</si>
  <si>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</si>
  <si>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</si>
  <si>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</si>
  <si>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</si>
  <si>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</si>
  <si>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</si>
  <si>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</si>
  <si>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</si>
  <si>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</si>
  <si>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</si>
  <si>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</si>
  <si>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</si>
  <si>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</si>
  <si>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</si>
  <si>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</si>
  <si>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</si>
  <si>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</si>
  <si>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</si>
  <si>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</si>
  <si>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</si>
  <si>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</si>
  <si>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</si>
  <si>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</si>
  <si>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</si>
  <si>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</si>
  <si>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</si>
  <si>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</si>
  <si>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</si>
  <si>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</si>
  <si>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</si>
  <si>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</si>
  <si>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</si>
  <si>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</si>
  <si>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</si>
  <si>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</si>
  <si>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</si>
  <si>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</si>
  <si>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</si>
  <si>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</si>
  <si>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</si>
  <si>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</si>
  <si>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</si>
  <si>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</si>
  <si>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</si>
  <si>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</si>
  <si>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</si>
  <si>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</si>
  <si>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</si>
  <si>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</si>
  <si>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</si>
  <si>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</si>
  <si>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</si>
  <si>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</si>
  <si>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</si>
  <si>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</si>
  <si>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</si>
  <si>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</si>
  <si>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</si>
  <si>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</si>
  <si>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</si>
  <si>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</si>
  <si>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</si>
  <si>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</si>
  <si>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</si>
  <si>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</si>
  <si>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</si>
  <si>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</si>
  <si>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</si>
  <si>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</si>
  <si>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</si>
  <si>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</si>
  <si>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</si>
  <si>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</si>
  <si>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</si>
  <si>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</si>
  <si>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</si>
  <si>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</si>
  <si>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</si>
  <si>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</si>
  <si>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</si>
  <si>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</si>
  <si>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</si>
  <si>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</si>
  <si>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</si>
  <si>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</si>
  <si>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</si>
  <si>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</si>
  <si>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</si>
  <si>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</si>
  <si>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</si>
  <si>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</si>
  <si>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</si>
  <si>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</si>
  <si>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</si>
  <si>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</si>
  <si>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</si>
  <si>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</si>
  <si>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</si>
  <si>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</si>
  <si>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</si>
  <si>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</si>
  <si>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</si>
  <si>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</si>
  <si>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</si>
  <si>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</si>
  <si>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</si>
  <si>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</si>
  <si>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</si>
  <si>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</si>
  <si>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</si>
  <si>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</si>
  <si>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</si>
  <si>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</si>
  <si>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</si>
  <si>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</si>
  <si>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</si>
  <si>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</si>
  <si>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</si>
  <si>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</si>
  <si>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</si>
  <si>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</si>
  <si>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</si>
  <si>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</si>
  <si>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</si>
  <si>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</si>
  <si>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</si>
  <si>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</si>
  <si>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</si>
  <si>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</si>
  <si>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</si>
  <si>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</si>
  <si>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</si>
  <si>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</si>
  <si>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</si>
  <si>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</si>
  <si>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</si>
  <si>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</si>
  <si>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</si>
  <si>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</si>
  <si>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</si>
  <si>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</si>
  <si>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</si>
  <si>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</si>
  <si>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</si>
  <si>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</si>
  <si>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</si>
  <si>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</si>
  <si>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</si>
  <si>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</si>
  <si>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</si>
  <si>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</si>
  <si>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</si>
  <si>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</si>
  <si>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</si>
  <si>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</si>
  <si>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</si>
  <si>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</si>
  <si>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</si>
  <si>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</si>
  <si>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</si>
  <si>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</si>
  <si>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</si>
  <si>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</si>
  <si>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</si>
  <si>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</si>
  <si>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</si>
  <si>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</si>
  <si>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</si>
  <si>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</si>
  <si>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</si>
  <si>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</si>
  <si>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</si>
  <si>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</si>
  <si>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</si>
  <si>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</si>
  <si>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</si>
  <si>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</si>
  <si>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</si>
  <si>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</si>
  <si>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</si>
  <si>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</si>
  <si>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</si>
  <si>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</si>
  <si>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</si>
  <si>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</si>
  <si>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</si>
  <si>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</si>
  <si>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</si>
  <si>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</si>
  <si>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</si>
  <si>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</si>
  <si>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</si>
  <si>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</si>
  <si>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</si>
  <si>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</si>
  <si>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</si>
  <si>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</si>
  <si>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</si>
  <si>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</si>
  <si>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</si>
  <si>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</si>
  <si>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</si>
  <si>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</si>
  <si>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</si>
  <si>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</si>
  <si>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</si>
  <si>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</si>
  <si>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</si>
  <si>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</si>
  <si>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</si>
  <si>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</si>
  <si>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</si>
  <si>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</si>
  <si>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</si>
  <si>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</si>
  <si>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</si>
  <si>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</si>
  <si>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</si>
  <si>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</si>
  <si>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</si>
  <si>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</si>
  <si>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</si>
  <si>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</si>
  <si>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</si>
  <si>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</si>
  <si>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</si>
  <si>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</si>
  <si>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</si>
  <si>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</si>
  <si>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</si>
  <si>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</si>
  <si>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</si>
  <si>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</si>
  <si>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</si>
  <si>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</si>
  <si>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</si>
  <si>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</si>
  <si>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</si>
  <si>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</si>
  <si>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</si>
  <si>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</si>
  <si>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</si>
  <si>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</si>
  <si>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</si>
  <si>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</si>
  <si>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</si>
  <si>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</si>
  <si>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</si>
  <si>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</si>
  <si>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</si>
  <si>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</si>
  <si>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</si>
  <si>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</si>
  <si>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</si>
  <si>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</si>
  <si>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</si>
  <si>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</si>
  <si>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</si>
  <si>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</si>
  <si>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</si>
  <si>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</si>
  <si>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</si>
  <si>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</si>
  <si>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</si>
  <si>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</si>
  <si>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</si>
  <si>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</si>
  <si>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</si>
  <si>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</si>
  <si>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</si>
  <si>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</si>
  <si>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</si>
  <si>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</si>
  <si>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</si>
  <si>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</si>
  <si>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</si>
  <si>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</si>
  <si>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</si>
  <si>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</si>
  <si>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</si>
  <si>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</si>
  <si>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</si>
  <si>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</si>
  <si>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</si>
  <si>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</si>
  <si>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</si>
  <si>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</si>
  <si>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</si>
  <si>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</si>
  <si>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</si>
  <si>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</si>
  <si>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</si>
  <si>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</si>
  <si>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</si>
  <si>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</si>
  <si>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</si>
  <si>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</si>
  <si>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</si>
  <si>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</si>
  <si>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</si>
  <si>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</si>
  <si>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</si>
  <si>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</si>
  <si>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</si>
  <si>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</si>
  <si>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</si>
  <si>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</si>
  <si>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</si>
  <si>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</si>
  <si>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</si>
  <si>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</si>
  <si>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</si>
  <si>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</si>
  <si>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</si>
  <si>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</si>
  <si>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</si>
  <si>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</si>
  <si>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</si>
  <si>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400800中央</t>
  </si>
  <si>
    <t>400900博多</t>
  </si>
  <si>
    <t>401000南</t>
  </si>
  <si>
    <t>401100早良</t>
  </si>
  <si>
    <t>401200東</t>
  </si>
  <si>
    <t>401300西</t>
  </si>
  <si>
    <t>401400城南</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</si>
  <si>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</si>
  <si>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</si>
  <si>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</si>
  <si>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</si>
  <si>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</si>
  <si>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</si>
  <si>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</si>
  <si>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</si>
  <si>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</si>
  <si>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</si>
  <si>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</si>
  <si>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</si>
  <si>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</si>
  <si>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</si>
  <si>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</si>
  <si>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</si>
  <si>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</si>
  <si>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</si>
  <si>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</si>
  <si>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</si>
  <si>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</si>
  <si>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</si>
  <si>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</si>
  <si>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</si>
  <si>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</si>
  <si>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</si>
  <si>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</si>
  <si>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</si>
  <si>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</si>
  <si>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</si>
  <si>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</si>
  <si>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</si>
  <si>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</si>
  <si>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</si>
  <si>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</si>
  <si>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</si>
  <si>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</si>
  <si>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</si>
  <si>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</si>
  <si>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</si>
  <si>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</si>
  <si>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</si>
  <si>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</si>
  <si>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</si>
  <si>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</si>
  <si>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</si>
  <si>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</si>
  <si>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</si>
  <si>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</si>
  <si>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</si>
  <si>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</si>
  <si>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</si>
  <si>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</si>
  <si>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</si>
  <si>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</si>
  <si>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</si>
  <si>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</si>
  <si>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</si>
  <si>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</si>
  <si>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</si>
  <si>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</si>
  <si>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</si>
  <si>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</si>
  <si>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</si>
  <si>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</si>
  <si>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</si>
  <si>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</si>
  <si>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</si>
  <si>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</si>
  <si>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</si>
  <si>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</si>
  <si>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</si>
  <si>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</si>
  <si>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</si>
  <si>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甲府市</t>
  </si>
  <si>
    <t>2024年52週(12月23日～12月29日)コメント</t>
  </si>
  <si>
    <t>○山梨県集計（2024年52週(12月23日～12月29日)）で報告が多い上位５疾病（定当1.0以上）</t>
  </si>
  <si>
    <t>／定当</t>
  </si>
  <si>
    <t>○上記疾病で報告が多い保健所</t>
  </si>
  <si>
    <t xml:space="preserve">　インフルエンザの患者報告数は全ての保健所管内で警報レベルが継続しています。また、前週より大幅に増加しており、今後の推移に注意が必要です。
　手足口病の患者報告数は甲府市保健所管内で警報レベルが継続しています。
　流行性角結膜炎の患者報告数は中北保健所管内で警報レベルが継続しています。
　新型コロナウイルス感染症の患者報告数は増加傾向で推移しており、峡南保健所管内で新たに注意報レベル（県独自基準）となりました。
　感染症予防のため、マスクの着用、手洗い、うがい、咳エチケットの徹底をお願いします。また、タオルなどの共用や人混み、患者との濃厚接触を控えましょう。
【警   報】インフルエンザ（中北保健所、峡東保健所、峡南保健所、富士・東部保健所、甲府市保健所管内）
　　　　 　 手足口病（甲府市保健所管内）、流行性角結膜炎（中北保健所管内）
【注意報】新型コロナウイルス感染症（県独自基準／中北保健所、峡南保健所管内）
</t>
    <rPh sb="9" eb="11">
      <t>カンジャ</t>
    </rPh>
    <rPh sb="11" eb="14">
      <t>ホウコクスウ</t>
    </rPh>
    <rPh sb="15" eb="16">
      <t>スベ</t>
    </rPh>
    <rPh sb="18" eb="21">
      <t>ホケンジョ</t>
    </rPh>
    <rPh sb="21" eb="23">
      <t>カンナイ</t>
    </rPh>
    <rPh sb="24" eb="26">
      <t>ケイホウ</t>
    </rPh>
    <rPh sb="30" eb="32">
      <t>ケイゾク</t>
    </rPh>
    <rPh sb="41" eb="43">
      <t>ゼンシュウ</t>
    </rPh>
    <rPh sb="45" eb="47">
      <t>オオハバ</t>
    </rPh>
    <rPh sb="48" eb="50">
      <t>ゾウカ</t>
    </rPh>
    <rPh sb="55" eb="57">
      <t>コンゴ</t>
    </rPh>
    <rPh sb="58" eb="60">
      <t>スイイ</t>
    </rPh>
    <rPh sb="61" eb="63">
      <t>チュウイ</t>
    </rPh>
    <rPh sb="64" eb="66">
      <t>ヒツヨウ</t>
    </rPh>
    <rPh sb="71" eb="75">
      <t>テアシクチビョウ</t>
    </rPh>
    <rPh sb="76" eb="81">
      <t>カンジャホウコクスウ</t>
    </rPh>
    <rPh sb="82" eb="85">
      <t>コウフシ</t>
    </rPh>
    <rPh sb="85" eb="88">
      <t>ホケンジョ</t>
    </rPh>
    <rPh sb="88" eb="90">
      <t>カンナイ</t>
    </rPh>
    <rPh sb="91" eb="93">
      <t>ケイホウ</t>
    </rPh>
    <rPh sb="97" eb="99">
      <t>ケイゾク</t>
    </rPh>
    <rPh sb="107" eb="114">
      <t>リュウコウセイカクケツマクエン</t>
    </rPh>
    <rPh sb="115" eb="117">
      <t>カンジャ</t>
    </rPh>
    <rPh sb="117" eb="120">
      <t>ホウコクスウ</t>
    </rPh>
    <rPh sb="121" eb="122">
      <t>チュウ</t>
    </rPh>
    <rPh sb="122" eb="123">
      <t>ホク</t>
    </rPh>
    <rPh sb="123" eb="126">
      <t>ホケンジョ</t>
    </rPh>
    <rPh sb="126" eb="128">
      <t>カンナイ</t>
    </rPh>
    <rPh sb="129" eb="131">
      <t>ケイホウ</t>
    </rPh>
    <rPh sb="135" eb="137">
      <t>ケイゾク</t>
    </rPh>
    <rPh sb="145" eb="147">
      <t>シンガタ</t>
    </rPh>
    <rPh sb="154" eb="157">
      <t>カンセンショウ</t>
    </rPh>
    <rPh sb="158" eb="160">
      <t>カンジャ</t>
    </rPh>
    <rPh sb="160" eb="163">
      <t>ホウコクスウ</t>
    </rPh>
    <rPh sb="164" eb="166">
      <t>ゾウカ</t>
    </rPh>
    <rPh sb="166" eb="168">
      <t>ケイコウ</t>
    </rPh>
    <rPh sb="169" eb="171">
      <t>スイイ</t>
    </rPh>
    <rPh sb="176" eb="178">
      <t>キョウナン</t>
    </rPh>
    <rPh sb="178" eb="181">
      <t>ホケンジョ</t>
    </rPh>
    <rPh sb="181" eb="183">
      <t>カンナイ</t>
    </rPh>
    <rPh sb="184" eb="185">
      <t>アラ</t>
    </rPh>
    <rPh sb="187" eb="190">
      <t>チュウイホウ</t>
    </rPh>
    <rPh sb="194" eb="195">
      <t>ケン</t>
    </rPh>
    <rPh sb="195" eb="197">
      <t>ドクジ</t>
    </rPh>
    <rPh sb="197" eb="199">
      <t>キジュン</t>
    </rPh>
    <rPh sb="209" eb="212">
      <t>カンセンショウ</t>
    </rPh>
    <rPh sb="212" eb="214">
      <t>ヨボウ</t>
    </rPh>
    <rPh sb="222" eb="224">
      <t>チャクヨウ</t>
    </rPh>
    <rPh sb="225" eb="227">
      <t>テアラ</t>
    </rPh>
    <rPh sb="233" eb="234">
      <t>セキ</t>
    </rPh>
    <rPh sb="240" eb="242">
      <t>テッテイ</t>
    </rPh>
    <rPh sb="244" eb="245">
      <t>ネガ</t>
    </rPh>
    <rPh sb="259" eb="261">
      <t>キョウヨウ</t>
    </rPh>
    <rPh sb="262" eb="264">
      <t>ヒトゴ</t>
    </rPh>
    <rPh sb="266" eb="268">
      <t>カンジャ</t>
    </rPh>
    <rPh sb="270" eb="272">
      <t>ノウコウ</t>
    </rPh>
    <rPh sb="272" eb="274">
      <t>セッショク</t>
    </rPh>
    <rPh sb="275" eb="276">
      <t>ヒカ</t>
    </rPh>
    <phoneticPr fontId="2"/>
  </si>
  <si>
    <t>週別発生動向</t>
    <rPh sb="0" eb="2">
      <t>シュウベツ</t>
    </rPh>
    <rPh sb="2" eb="4">
      <t>ハッセイ</t>
    </rPh>
    <rPh sb="4" eb="6">
      <t>ドウコウ</t>
    </rPh>
    <phoneticPr fontId="2"/>
  </si>
  <si>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</si>
  <si>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</si>
  <si>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</si>
  <si>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</si>
  <si>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</si>
  <si>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増加しています</t>
    <rPh sb="0" eb="2">
      <t>ゾウカ</t>
    </rPh>
    <phoneticPr fontId="2"/>
  </si>
  <si>
    <t>大変流行しています</t>
    <rPh sb="0" eb="2">
      <t>タイヘン</t>
    </rPh>
    <rPh sb="2" eb="4">
      <t>リュウコウ</t>
    </rPh>
    <phoneticPr fontId="2"/>
  </si>
  <si>
    <t>横ばいです</t>
    <rPh sb="0" eb="1">
      <t>ヨコ</t>
    </rPh>
    <phoneticPr fontId="2"/>
  </si>
  <si>
    <t>やや増加しています</t>
    <rPh sb="2" eb="4">
      <t>ゾウカ</t>
    </rPh>
    <phoneticPr fontId="2"/>
  </si>
  <si>
    <t>やや多い</t>
  </si>
  <si>
    <t>流行性耳下腺炎</t>
    <rPh sb="0" eb="3">
      <t>リュウコウセイ</t>
    </rPh>
    <rPh sb="3" eb="6">
      <t>ジカセン</t>
    </rPh>
    <rPh sb="6" eb="7">
      <t>エン</t>
    </rPh>
    <phoneticPr fontId="16"/>
  </si>
  <si>
    <t>※　医療機関からの追加報告を反映しています</t>
    <rPh sb="2" eb="4">
      <t>イリョウ</t>
    </rPh>
    <rPh sb="4" eb="6">
      <t>キカン</t>
    </rPh>
    <rPh sb="9" eb="11">
      <t>ツイカ</t>
    </rPh>
    <rPh sb="11" eb="13">
      <t>ホウコク</t>
    </rPh>
    <rPh sb="14" eb="16">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</si>
</sst>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Red]\(0.00\)"/>
    <numFmt numFmtId="178" formatCode="General&quot;週&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0"/>
      <color theme="0" tint="-4.9989318521683403E-2"/>
      <name val="ＭＳ Ｐゴシック"/>
      <family val="3"/>
      <charset val="128"/>
    </font>
    <font>
      <sz val="11"/>
      <color theme="0" tint="-4.9989318521683403E-2"/>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0" fillId="0" borderId="10" xfId="0" applyFont="1" applyBorder="1">
      <alignment vertical="center"/>
    </xf>
    <xf numFmtId="0" fontId="10" fillId="0" borderId="10" xfId="0" applyFont="1" applyBorder="1" applyAlignment="1">
      <alignment vertical="center"/>
    </xf>
    <xf numFmtId="0" fontId="10" fillId="0" borderId="10" xfId="0" applyFont="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vertical="center"/>
    </xf>
    <xf numFmtId="0" fontId="10" fillId="0" borderId="10" xfId="0" applyFont="1" applyFill="1" applyBorder="1">
      <alignment vertical="center"/>
    </xf>
    <xf numFmtId="0" fontId="0" fillId="0" borderId="10" xfId="0" applyBorder="1">
      <alignment vertical="center"/>
    </xf>
    <xf numFmtId="0" fontId="10" fillId="0" borderId="0" xfId="0" applyFont="1">
      <alignment vertical="center"/>
    </xf>
    <xf numFmtId="0" fontId="11" fillId="0" borderId="0" xfId="0"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2" fillId="0" borderId="13" xfId="0" applyFont="1" applyBorder="1">
      <alignment vertical="center"/>
    </xf>
    <xf numFmtId="0" fontId="10" fillId="0" borderId="13" xfId="0" applyFont="1" applyBorder="1" applyAlignment="1">
      <alignment horizontal="center" vertical="center"/>
    </xf>
    <xf numFmtId="0" fontId="0" fillId="0" borderId="13" xfId="0" applyBorder="1">
      <alignment vertical="center"/>
    </xf>
    <xf numFmtId="0" fontId="10" fillId="0" borderId="13" xfId="0" applyFont="1" applyFill="1" applyBorder="1" applyAlignment="1">
      <alignment horizontal="center" vertical="center"/>
    </xf>
    <xf numFmtId="0" fontId="11"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13" fillId="0" borderId="0" xfId="0" applyFont="1">
      <alignment vertical="center"/>
    </xf>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2" fontId="0" fillId="0" borderId="0" xfId="0" applyNumberFormat="1" applyFont="1">
      <alignment vertical="center"/>
    </xf>
    <xf numFmtId="0" fontId="10"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6" xfId="0" applyNumberFormat="1" applyFont="1" applyFill="1" applyBorder="1" applyAlignment="1">
      <alignment horizontal="center" vertical="center"/>
    </xf>
    <xf numFmtId="0" fontId="0" fillId="0" borderId="0" xfId="0" applyFont="1" applyBorder="1">
      <alignment vertical="center"/>
    </xf>
    <xf numFmtId="177"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1" fillId="0" borderId="0" xfId="0" applyNumberFormat="1" applyFont="1" applyFill="1" applyAlignment="1">
      <alignment horizontal="center"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xf>
    <xf numFmtId="0" fontId="1" fillId="0" borderId="0" xfId="0" applyFont="1" applyBorder="1">
      <alignment vertical="center"/>
    </xf>
    <xf numFmtId="0" fontId="13" fillId="0" borderId="0" xfId="0" applyFont="1" applyBorder="1">
      <alignment vertical="center"/>
    </xf>
    <xf numFmtId="1" fontId="3" fillId="0" borderId="0" xfId="0" applyNumberFormat="1" applyFont="1" applyBorder="1" applyAlignment="1">
      <alignment horizontal="center" vertical="center"/>
    </xf>
    <xf numFmtId="2" fontId="11"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3" borderId="0" xfId="0" applyNumberFormat="1" applyFont="1" applyFill="1" applyAlignment="1">
      <alignment horizontal="center" vertical="center"/>
    </xf>
    <xf numFmtId="2" fontId="3" fillId="2" borderId="0" xfId="0" applyNumberFormat="1" applyFont="1" applyFill="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2" fontId="9" fillId="5" borderId="0" xfId="0" applyNumberFormat="1" applyFont="1" applyFill="1" applyAlignment="1">
      <alignment horizontal="center" vertical="center"/>
    </xf>
    <xf numFmtId="2" fontId="9" fillId="0" borderId="6"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7" xfId="0" applyFont="1" applyBorder="1" applyAlignment="1">
      <alignment horizontal="center" vertical="center"/>
    </xf>
    <xf numFmtId="0" fontId="0" fillId="0" borderId="0" xfId="0" applyFont="1" applyFill="1" applyBorder="1" applyAlignment="1" applyProtection="1">
      <alignment horizontal="left" vertical="top" wrapText="1"/>
      <protection locked="0"/>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left" vertical="center" wrapText="1"/>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2" fontId="15" fillId="4" borderId="9" xfId="0" applyNumberFormat="1" applyFont="1" applyFill="1" applyBorder="1" applyAlignment="1">
      <alignment horizontal="center" vertical="center"/>
    </xf>
    <xf numFmtId="2" fontId="15" fillId="4" borderId="8" xfId="0" applyNumberFormat="1" applyFont="1" applyFill="1" applyBorder="1" applyAlignment="1">
      <alignment horizontal="center" vertical="center"/>
    </xf>
    <xf numFmtId="0" fontId="0" fillId="0" borderId="1" xfId="0" applyBorder="1" applyAlignment="1">
      <alignment horizontal="center" vertical="center"/>
    </xf>
    <xf numFmtId="0" fontId="14" fillId="4" borderId="20"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0" fontId="0" fillId="4" borderId="18" xfId="0" applyFill="1" applyBorder="1" applyAlignment="1">
      <alignment horizontal="center" vertical="center"/>
    </xf>
    <xf numFmtId="0" fontId="0" fillId="0" borderId="1" xfId="0"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5" fillId="4" borderId="9" xfId="0" applyNumberFormat="1" applyFont="1" applyFill="1" applyBorder="1" applyAlignment="1">
      <alignment horizontal="center" vertical="center" wrapText="1"/>
    </xf>
    <xf numFmtId="2" fontId="15"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0" borderId="0" xfId="0" applyBorder="1" applyAlignment="1">
      <alignment horizont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178" fontId="0" fillId="0" borderId="22" xfId="0" applyNumberFormat="1" applyFont="1" applyFill="1" applyBorder="1" applyAlignment="1">
      <alignment horizontal="center" vertical="center"/>
    </xf>
    <xf numFmtId="178" fontId="0" fillId="0" borderId="21" xfId="0" applyNumberFormat="1" applyFont="1" applyFill="1" applyBorder="1" applyAlignment="1">
      <alignment horizontal="center" vertical="center"/>
    </xf>
    <xf numFmtId="178" fontId="0" fillId="0" borderId="3" xfId="0" applyNumberFormat="1" applyFont="1" applyFill="1" applyBorder="1" applyAlignment="1">
      <alignment horizontal="center" vertical="center"/>
    </xf>
    <xf numFmtId="178" fontId="0" fillId="0" borderId="21" xfId="0" applyNumberFormat="1" applyFont="1" applyBorder="1" applyAlignment="1">
      <alignment horizontal="center" vertical="center"/>
    </xf>
    <xf numFmtId="178" fontId="0" fillId="0" borderId="22" xfId="0" applyNumberFormat="1" applyFont="1" applyBorder="1" applyAlignment="1">
      <alignment horizontal="center" vertical="center"/>
    </xf>
    <xf numFmtId="178" fontId="0" fillId="0" borderId="2" xfId="0" applyNumberFormat="1" applyFont="1" applyBorder="1" applyAlignment="1">
      <alignment horizontal="center" vertical="center"/>
    </xf>
    <xf numFmtId="178" fontId="0" fillId="0" borderId="0" xfId="0" applyNumberFormat="1">
      <alignment vertical="center"/>
    </xf>
    <xf numFmtId="0" fontId="0" fillId="0" borderId="18" xfId="0" applyFont="1" applyBorder="1" applyAlignment="1">
      <alignment horizontal="center" vertical="center"/>
    </xf>
    <xf numFmtId="49" fontId="0" fillId="0" borderId="21" xfId="0" applyNumberFormat="1" applyBorder="1">
      <alignment vertical="center"/>
    </xf>
    <xf numFmtId="0" fontId="0" fillId="0" borderId="21" xfId="0" applyNumberFormat="1" applyBorder="1">
      <alignment vertical="center"/>
    </xf>
    <xf numFmtId="0" fontId="0" fillId="0" borderId="21" xfId="0" applyNumberFormat="1" applyBorder="1" applyAlignment="1">
      <alignment horizontal="right" vertical="center"/>
    </xf>
    <xf numFmtId="38" fontId="0" fillId="0" borderId="21" xfId="1" applyFont="1" applyBorder="1" applyAlignment="1">
      <alignment horizontal="right" vertical="center"/>
    </xf>
    <xf numFmtId="0" fontId="0" fillId="0" borderId="7" xfId="0" applyBorder="1">
      <alignment vertical="center"/>
    </xf>
    <xf numFmtId="2" fontId="0" fillId="0" borderId="21" xfId="0" applyNumberFormat="1" applyBorder="1" applyAlignment="1">
      <alignment horizontal="right" vertical="center"/>
    </xf>
    <xf numFmtId="49" fontId="0" fillId="0" borderId="18" xfId="0" applyNumberFormat="1" applyBorder="1">
      <alignment vertical="center"/>
    </xf>
    <xf numFmtId="0" fontId="0" fillId="0" borderId="18" xfId="0" applyNumberFormat="1" applyBorder="1">
      <alignment vertical="center"/>
    </xf>
    <xf numFmtId="0" fontId="0" fillId="0" borderId="18" xfId="0" applyNumberFormat="1" applyBorder="1" applyAlignment="1">
      <alignment horizontal="right" vertical="center"/>
    </xf>
    <xf numFmtId="2" fontId="0" fillId="0" borderId="18" xfId="0" applyNumberFormat="1" applyBorder="1" applyAlignment="1">
      <alignment horizontal="right" vertical="center"/>
    </xf>
    <xf numFmtId="49" fontId="0" fillId="0" borderId="21" xfId="0" applyNumberFormat="1" applyFill="1" applyBorder="1">
      <alignment vertical="center"/>
    </xf>
    <xf numFmtId="0" fontId="0" fillId="0" borderId="21" xfId="0" applyNumberFormat="1" applyFill="1" applyBorder="1">
      <alignment vertical="center"/>
    </xf>
    <xf numFmtId="2" fontId="0" fillId="0" borderId="21" xfId="0" applyNumberFormat="1" applyFill="1" applyBorder="1" applyAlignment="1">
      <alignment horizontal="right" vertical="center"/>
    </xf>
    <xf numFmtId="0" fontId="0" fillId="0" borderId="21" xfId="0" applyNumberFormat="1" applyFill="1" applyBorder="1" applyAlignment="1">
      <alignment horizontal="right" vertical="center"/>
    </xf>
    <xf numFmtId="0" fontId="0" fillId="0" borderId="21" xfId="0" applyNumberFormat="1" applyFill="1" applyBorder="1" applyAlignment="1">
      <alignment vertical="center" shrinkToFit="1"/>
    </xf>
    <xf numFmtId="49" fontId="0" fillId="0" borderId="22" xfId="0" applyNumberFormat="1" applyFill="1" applyBorder="1">
      <alignment vertical="center"/>
    </xf>
    <xf numFmtId="0" fontId="0" fillId="0" borderId="24" xfId="0" applyNumberFormat="1" applyFill="1" applyBorder="1">
      <alignment vertical="center"/>
    </xf>
    <xf numFmtId="0" fontId="0" fillId="0" borderId="2" xfId="0" applyNumberFormat="1" applyFill="1" applyBorder="1">
      <alignment vertical="center"/>
    </xf>
    <xf numFmtId="49" fontId="0" fillId="0" borderId="0" xfId="0" applyNumberFormat="1" applyFill="1" applyBorder="1">
      <alignment vertical="center"/>
    </xf>
    <xf numFmtId="0" fontId="0" fillId="0" borderId="0" xfId="0" applyNumberFormat="1" applyFill="1" applyBorder="1">
      <alignment vertical="center"/>
    </xf>
    <xf numFmtId="0" fontId="0" fillId="0" borderId="0" xfId="0" applyNumberFormat="1" applyFill="1" applyBorder="1" applyAlignment="1">
      <alignment horizontal="left" vertical="center"/>
    </xf>
    <xf numFmtId="0" fontId="0" fillId="0" borderId="0" xfId="0" applyNumberFormat="1" applyFill="1" applyBorder="1" applyAlignment="1">
      <alignment horizontal="right" vertical="center"/>
    </xf>
    <xf numFmtId="0" fontId="3" fillId="0" borderId="0" xfId="0" applyNumberFormat="1" applyFont="1" applyFill="1" applyBorder="1" applyAlignment="1">
      <alignment horizontal="left" vertical="center"/>
    </xf>
  </cellXfs>
  <cellStyles count="2">
    <cellStyle name="桁区切り" xfId="1" builtinId="6"/>
    <cellStyle name="標準" xfId="0" builtinId="0"/>
  </cellStyles>
  <dxfs count="47">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xdr:nvSpPr>
        <xdr:cNvPr id="3073" name="AutoShape 1">
          <a:extLst>
            <a:ext uri="{FF2B5EF4-FFF2-40B4-BE49-F238E27FC236}">
              <a16:creationId xmlns:a16="http://schemas.microsoft.com/office/drawing/2014/main" id="{741FBBC6-E68F-B200-5D01-E8BA2C8727DE}"/>
            </a:ext>
          </a:extLst>
        </xdr:cNvPr>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152512</xdr:rowOff>
    </xdr:to>
    <xdr:sp macro="" textlink="">
      <xdr:nvSpPr>
        <xdr:cNvPr id="3074" name="AutoShape 2">
          <a:extLst>
            <a:ext uri="{FF2B5EF4-FFF2-40B4-BE49-F238E27FC236}">
              <a16:creationId xmlns:a16="http://schemas.microsoft.com/office/drawing/2014/main" id="{8053B763-0256-DAE4-65BA-23AF52274DBA}"/>
            </a:ext>
          </a:extLst>
        </xdr:cNvPr>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87630</xdr:rowOff>
    </xdr:from>
    <xdr:to>
      <xdr:col>9</xdr:col>
      <xdr:colOff>141156</xdr:colOff>
      <xdr:row>22</xdr:row>
      <xdr:rowOff>114356</xdr:rowOff>
    </xdr:to>
    <xdr:sp macro="" textlink="">
      <xdr:nvSpPr>
        <xdr:cNvPr id="3076" name="AutoShape 4">
          <a:extLst>
            <a:ext uri="{FF2B5EF4-FFF2-40B4-BE49-F238E27FC236}">
              <a16:creationId xmlns:a16="http://schemas.microsoft.com/office/drawing/2014/main" id="{179924C6-A5A4-F9FB-1B33-B29178E6C74C}"/>
            </a:ext>
          </a:extLst>
        </xdr:cNvPr>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11430</xdr:rowOff>
    </xdr:from>
    <xdr:to>
      <xdr:col>7</xdr:col>
      <xdr:colOff>11416</xdr:colOff>
      <xdr:row>5</xdr:row>
      <xdr:rowOff>162067</xdr:rowOff>
    </xdr:to>
    <xdr:sp macro="" textlink="">
      <xdr:nvSpPr>
        <xdr:cNvPr id="2055" name="AutoShape 7">
          <a:extLst>
            <a:ext uri="{FF2B5EF4-FFF2-40B4-BE49-F238E27FC236}">
              <a16:creationId xmlns:a16="http://schemas.microsoft.com/office/drawing/2014/main" id="{7F91BE9C-B977-48FF-7D36-78E04128A013}"/>
            </a:ext>
          </a:extLst>
        </xdr:cNvPr>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152400</xdr:rowOff>
    </xdr:from>
    <xdr:to>
      <xdr:col>8</xdr:col>
      <xdr:colOff>81886</xdr:colOff>
      <xdr:row>12</xdr:row>
      <xdr:rowOff>123825</xdr:rowOff>
    </xdr:to>
    <xdr:sp macro="" textlink="">
      <xdr:nvSpPr>
        <xdr:cNvPr id="2056" name="AutoShape 8">
          <a:extLst>
            <a:ext uri="{FF2B5EF4-FFF2-40B4-BE49-F238E27FC236}">
              <a16:creationId xmlns:a16="http://schemas.microsoft.com/office/drawing/2014/main" id="{FF68D7E4-54CE-63E6-E49A-3D057124F7DD}"/>
            </a:ext>
          </a:extLst>
        </xdr:cNvPr>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152400</xdr:rowOff>
    </xdr:from>
    <xdr:to>
      <xdr:col>5</xdr:col>
      <xdr:colOff>81886</xdr:colOff>
      <xdr:row>19</xdr:row>
      <xdr:rowOff>85725</xdr:rowOff>
    </xdr:to>
    <xdr:sp macro="" textlink="">
      <xdr:nvSpPr>
        <xdr:cNvPr id="2057" name="AutoShape 9">
          <a:extLst>
            <a:ext uri="{FF2B5EF4-FFF2-40B4-BE49-F238E27FC236}">
              <a16:creationId xmlns:a16="http://schemas.microsoft.com/office/drawing/2014/main" id="{9D428AD0-8602-1375-D086-40EB7DC316F0}"/>
            </a:ext>
          </a:extLst>
        </xdr:cNvPr>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85725</xdr:rowOff>
    </xdr:from>
    <xdr:to>
      <xdr:col>9</xdr:col>
      <xdr:colOff>316230</xdr:colOff>
      <xdr:row>31</xdr:row>
      <xdr:rowOff>85725</xdr:rowOff>
    </xdr:to>
    <xdr:sp macro="" textlink="">
      <xdr:nvSpPr>
        <xdr:cNvPr id="2058" name="AutoShape 10">
          <a:extLst>
            <a:ext uri="{FF2B5EF4-FFF2-40B4-BE49-F238E27FC236}">
              <a16:creationId xmlns:a16="http://schemas.microsoft.com/office/drawing/2014/main" id="{0F756258-A157-BBEE-1D01-3D7B5D35C6FB}"/>
            </a:ext>
          </a:extLst>
        </xdr:cNvPr>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125754</xdr:rowOff>
    </xdr:to>
    <xdr:sp macro="" textlink="">
      <xdr:nvSpPr>
        <xdr:cNvPr id="2059" name="AutoShape 11">
          <a:extLst>
            <a:ext uri="{FF2B5EF4-FFF2-40B4-BE49-F238E27FC236}">
              <a16:creationId xmlns:a16="http://schemas.microsoft.com/office/drawing/2014/main" id="{899E017D-4907-1463-13C9-E5F03BFC8737}"/>
            </a:ext>
          </a:extLst>
        </xdr:cNvPr>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114300</xdr:rowOff>
    </xdr:from>
    <xdr:to>
      <xdr:col>11</xdr:col>
      <xdr:colOff>384772</xdr:colOff>
      <xdr:row>16</xdr:row>
      <xdr:rowOff>49633</xdr:rowOff>
    </xdr:to>
    <xdr:sp macro="" textlink="">
      <xdr:nvSpPr>
        <xdr:cNvPr id="2060" name="AutoShape 12">
          <a:extLst>
            <a:ext uri="{FF2B5EF4-FFF2-40B4-BE49-F238E27FC236}">
              <a16:creationId xmlns:a16="http://schemas.microsoft.com/office/drawing/2014/main" id="{F1E9921B-FB6C-3639-2010-A0470C839756}"/>
            </a:ext>
          </a:extLst>
        </xdr:cNvPr>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xdr:nvSpPr>
        <xdr:cNvPr id="2" name="左大かっこ 1">
          <a:extLst>
            <a:ext uri="{FF2B5EF4-FFF2-40B4-BE49-F238E27FC236}">
              <a16:creationId xmlns:a16="http://schemas.microsoft.com/office/drawing/2014/main" id="{3D51E6B0-B730-B62D-EF5D-BF53D6768CE7}"/>
            </a:ext>
          </a:extLst>
        </xdr:cNvPr>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id="1" name="リスト1" displayName="リスト1" ref="A4:M23" headerRowCount="0" totalsRowShown="0" dataDxfId="27" headerRowBorderDxfId="25" tableBorderDxfId="26">
  <tableColumns count="13">
    <tableColumn id="1" name="疾病" headerRowDxfId="24" dataDxfId="23"/>
    <tableColumn id="2" name="推移" headerRowDxfId="22" dataDxfId="21"/>
    <tableColumn id="3" name="状況" headerRowDxfId="20" dataDxfId="19"/>
    <tableColumn id="4" name="定当0" headerRowDxfId="18" dataDxfId="17"/>
    <tableColumn id="5" name="罹患数0" headerRowDxfId="16" dataDxfId="15"/>
    <tableColumn id="6" name="定当1" headerRowDxfId="14" dataDxfId="13"/>
    <tableColumn id="7" name="罹患数1" headerRowDxfId="12" dataDxfId="11"/>
    <tableColumn id="8" name="定当2" headerRowDxfId="10" dataDxfId="9"/>
    <tableColumn id="9" name="罹患数2" headerRowDxfId="8" dataDxfId="7"/>
    <tableColumn id="10" name="定当3" headerRowDxfId="6" dataDxfId="5"/>
    <tableColumn id="11" name="罹患数3" headerRowDxfId="4" dataDxfId="3"/>
    <tableColumn id="17" name="グラフ列" headerRowDxfId="2" dataDxfId="1"/>
    <tableColumn id="18" name="グラフ" header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7"/>
    <pageSetUpPr fitToPage="1"/>
  </sheetPr>
  <dimension ref="A1:W104"/>
  <sheetViews>
    <sheetView workbookViewId="0"/>
  </sheetViews>
  <sheetFormatPr defaultColWidth="9" defaultRowHeight="13.5" x14ac:dyDescent="0.15"/>
  <cols>
    <col min="1" max="16384" width="9" style="66"/>
  </cols>
  <sheetData>
    <row r="1" spans="1:23" x14ac:dyDescent="0.15">
      <c r="A1" s="66" t="s">
        <v>54</v>
      </c>
    </row>
    <row r="2" spans="1:23" x14ac:dyDescent="0.15">
      <c r="A2" s="66" t="s">
        <v>55</v>
      </c>
      <c r="B2" s="66" t="s">
        <v>56</v>
      </c>
    </row>
    <row r="3" spans="1:23" x14ac:dyDescent="0.15">
      <c r="C3" s="66" t="s">
        <v>57</v>
      </c>
      <c r="D3" s="66" t="s">
        <v>58</v>
      </c>
      <c r="E3" s="66" t="s">
        <v>59</v>
      </c>
      <c r="F3" s="66" t="s">
        <v>60</v>
      </c>
      <c r="G3" s="66">
        <v>2</v>
      </c>
      <c r="H3" s="66">
        <v>3</v>
      </c>
      <c r="I3" s="66">
        <v>4</v>
      </c>
      <c r="J3" s="66">
        <v>5</v>
      </c>
      <c r="K3" s="66">
        <v>6</v>
      </c>
      <c r="L3" s="66">
        <v>7</v>
      </c>
      <c r="M3" s="66">
        <v>8</v>
      </c>
      <c r="N3" s="66">
        <v>9</v>
      </c>
      <c r="O3" s="66" t="s">
        <v>61</v>
      </c>
      <c r="P3" s="66" t="s">
        <v>62</v>
      </c>
      <c r="Q3" s="66" t="s">
        <v>63</v>
      </c>
      <c r="R3" s="66" t="s">
        <v>64</v>
      </c>
      <c r="S3" s="66" t="s">
        <v>65</v>
      </c>
      <c r="T3" s="66" t="s">
        <v>66</v>
      </c>
      <c r="U3" s="66" t="s">
        <v>67</v>
      </c>
      <c r="V3" s="66" t="s">
        <v>68</v>
      </c>
      <c r="W3" s="66" t="s">
        <v>69</v>
      </c>
    </row>
    <row r="4" spans="1:23" x14ac:dyDescent="0.15">
      <c r="D4" s="66" t="s">
        <v>58</v>
      </c>
      <c r="E4" s="66" t="s">
        <v>59</v>
      </c>
      <c r="F4" s="66" t="s">
        <v>60</v>
      </c>
      <c r="G4" s="66">
        <v>2</v>
      </c>
      <c r="H4" s="66">
        <v>3</v>
      </c>
      <c r="I4" s="66">
        <v>4</v>
      </c>
      <c r="J4" s="66">
        <v>5</v>
      </c>
      <c r="K4" s="66">
        <v>6</v>
      </c>
      <c r="L4" s="66">
        <v>7</v>
      </c>
      <c r="M4" s="66">
        <v>8</v>
      </c>
      <c r="N4" s="66">
        <v>9</v>
      </c>
      <c r="O4" s="66" t="s">
        <v>61</v>
      </c>
      <c r="P4" s="66" t="s">
        <v>62</v>
      </c>
      <c r="Q4" s="66" t="s">
        <v>70</v>
      </c>
    </row>
    <row r="5" spans="1:23" x14ac:dyDescent="0.15">
      <c r="A5" s="66" t="s">
        <v>71</v>
      </c>
      <c r="B5" s="66" t="s">
        <v>72</v>
      </c>
      <c r="C5" s="66">
        <v>3573</v>
      </c>
      <c r="D5" s="66">
        <v>15</v>
      </c>
      <c r="E5" s="66">
        <v>23</v>
      </c>
      <c r="F5" s="66">
        <v>79</v>
      </c>
      <c r="G5" s="66">
        <v>54</v>
      </c>
      <c r="H5" s="66">
        <v>106</v>
      </c>
      <c r="I5" s="66">
        <v>127</v>
      </c>
      <c r="J5" s="66">
        <v>110</v>
      </c>
      <c r="K5" s="66">
        <v>125</v>
      </c>
      <c r="L5" s="66">
        <v>151</v>
      </c>
      <c r="M5" s="66">
        <v>131</v>
      </c>
      <c r="N5" s="66">
        <v>155</v>
      </c>
      <c r="O5" s="66">
        <v>633</v>
      </c>
      <c r="P5" s="66">
        <v>370</v>
      </c>
      <c r="Q5" s="66">
        <v>199</v>
      </c>
      <c r="R5" s="66">
        <v>232</v>
      </c>
      <c r="S5" s="66">
        <v>427</v>
      </c>
      <c r="T5" s="66">
        <v>376</v>
      </c>
      <c r="U5" s="66">
        <v>151</v>
      </c>
      <c r="V5" s="66">
        <v>71</v>
      </c>
      <c r="W5" s="66">
        <v>38</v>
      </c>
    </row>
    <row r="6" spans="1:23" x14ac:dyDescent="0.15">
      <c r="B6" s="66" t="s">
        <v>73</v>
      </c>
      <c r="C6" s="67">
        <v>87.15</v>
      </c>
      <c r="D6" s="67">
        <v>0.37</v>
      </c>
      <c r="E6" s="67">
        <v>0.56000000000000005</v>
      </c>
      <c r="F6" s="67">
        <v>1.93</v>
      </c>
      <c r="G6" s="67">
        <v>1.32</v>
      </c>
      <c r="H6" s="67">
        <v>2.59</v>
      </c>
      <c r="I6" s="67">
        <v>3.1</v>
      </c>
      <c r="J6" s="67">
        <v>2.68</v>
      </c>
      <c r="K6" s="67">
        <v>3.05</v>
      </c>
      <c r="L6" s="67">
        <v>3.68</v>
      </c>
      <c r="M6" s="67">
        <v>3.2</v>
      </c>
      <c r="N6" s="67">
        <v>3.78</v>
      </c>
      <c r="O6" s="67">
        <v>15.44</v>
      </c>
      <c r="P6" s="67">
        <v>9.02</v>
      </c>
      <c r="Q6" s="67">
        <v>4.8499999999999996</v>
      </c>
      <c r="R6" s="67">
        <v>5.66</v>
      </c>
      <c r="S6" s="66">
        <v>10.41</v>
      </c>
      <c r="T6" s="66">
        <v>9.17</v>
      </c>
      <c r="U6" s="66">
        <v>3.68</v>
      </c>
      <c r="V6" s="66">
        <v>1.73</v>
      </c>
      <c r="W6" s="66">
        <v>0.93</v>
      </c>
    </row>
    <row r="7" spans="1:23" x14ac:dyDescent="0.15">
      <c r="A7" s="66" t="s">
        <v>74</v>
      </c>
      <c r="B7" s="66" t="s">
        <v>72</v>
      </c>
      <c r="C7" s="67">
        <v>412</v>
      </c>
      <c r="D7" s="67">
        <v>2</v>
      </c>
      <c r="E7" s="67">
        <v>4</v>
      </c>
      <c r="F7" s="67">
        <v>5</v>
      </c>
      <c r="G7" s="67">
        <v>4</v>
      </c>
      <c r="H7" s="67">
        <v>1</v>
      </c>
      <c r="I7" s="67">
        <v>3</v>
      </c>
      <c r="J7" s="67">
        <v>4</v>
      </c>
      <c r="K7" s="67">
        <v>4</v>
      </c>
      <c r="L7" s="67">
        <v>4</v>
      </c>
      <c r="M7" s="67">
        <v>3</v>
      </c>
      <c r="N7" s="67">
        <v>5</v>
      </c>
      <c r="O7" s="67">
        <v>19</v>
      </c>
      <c r="P7" s="67">
        <v>15</v>
      </c>
      <c r="Q7" s="67">
        <v>56</v>
      </c>
      <c r="R7" s="67">
        <v>47</v>
      </c>
      <c r="S7" s="66">
        <v>50</v>
      </c>
      <c r="T7" s="66">
        <v>59</v>
      </c>
      <c r="U7" s="66">
        <v>52</v>
      </c>
      <c r="V7" s="66">
        <v>39</v>
      </c>
      <c r="W7" s="66">
        <v>36</v>
      </c>
    </row>
    <row r="8" spans="1:23" x14ac:dyDescent="0.15">
      <c r="B8" s="66" t="s">
        <v>73</v>
      </c>
      <c r="C8" s="67">
        <v>10.050000000000001</v>
      </c>
      <c r="D8" s="67">
        <v>0.05</v>
      </c>
      <c r="E8" s="67">
        <v>0.1</v>
      </c>
      <c r="F8" s="67">
        <v>0.12</v>
      </c>
      <c r="G8" s="67">
        <v>0.1</v>
      </c>
      <c r="H8" s="67">
        <v>0.02</v>
      </c>
      <c r="I8" s="67">
        <v>7.0000000000000007E-2</v>
      </c>
      <c r="J8" s="67">
        <v>0.1</v>
      </c>
      <c r="K8" s="67">
        <v>0.1</v>
      </c>
      <c r="L8" s="67">
        <v>0.1</v>
      </c>
      <c r="M8" s="67">
        <v>7.0000000000000007E-2</v>
      </c>
      <c r="N8" s="67">
        <v>0.12</v>
      </c>
      <c r="O8" s="67">
        <v>0.46</v>
      </c>
      <c r="P8" s="67">
        <v>0.37</v>
      </c>
      <c r="Q8" s="67">
        <v>1.37</v>
      </c>
      <c r="R8" s="67">
        <v>1.1499999999999999</v>
      </c>
      <c r="S8" s="66">
        <v>1.22</v>
      </c>
      <c r="T8" s="66">
        <v>1.44</v>
      </c>
      <c r="U8" s="66">
        <v>1.27</v>
      </c>
      <c r="V8" s="66">
        <v>0.95</v>
      </c>
      <c r="W8" s="66">
        <v>0.88</v>
      </c>
    </row>
    <row r="9" spans="1:23" x14ac:dyDescent="0.15">
      <c r="A9" s="66" t="s">
        <v>75</v>
      </c>
      <c r="B9" s="66" t="s">
        <v>72</v>
      </c>
      <c r="C9" s="66">
        <v>5</v>
      </c>
      <c r="D9" s="66" t="s">
        <v>76</v>
      </c>
      <c r="E9" s="66">
        <v>1</v>
      </c>
      <c r="F9" s="66">
        <v>3</v>
      </c>
      <c r="G9" s="66" t="s">
        <v>76</v>
      </c>
      <c r="H9" s="66" t="s">
        <v>76</v>
      </c>
      <c r="I9" s="66">
        <v>1</v>
      </c>
      <c r="J9" s="66" t="s">
        <v>76</v>
      </c>
      <c r="K9" s="66" t="s">
        <v>76</v>
      </c>
      <c r="L9" s="66" t="s">
        <v>76</v>
      </c>
      <c r="M9" s="66" t="s">
        <v>76</v>
      </c>
      <c r="N9" s="66" t="s">
        <v>76</v>
      </c>
      <c r="O9" s="66" t="s">
        <v>76</v>
      </c>
      <c r="P9" s="66" t="s">
        <v>76</v>
      </c>
      <c r="Q9" s="66" t="s">
        <v>76</v>
      </c>
    </row>
    <row r="10" spans="1:23" x14ac:dyDescent="0.15">
      <c r="B10" s="66" t="s">
        <v>73</v>
      </c>
      <c r="C10" s="67">
        <v>0.21</v>
      </c>
      <c r="D10" s="67" t="s">
        <v>76</v>
      </c>
      <c r="E10" s="67">
        <v>0.04</v>
      </c>
      <c r="F10" s="66">
        <v>0.13</v>
      </c>
      <c r="G10" s="66" t="s">
        <v>76</v>
      </c>
      <c r="H10" s="66" t="s">
        <v>76</v>
      </c>
      <c r="I10" s="66">
        <v>0.04</v>
      </c>
      <c r="J10" s="66" t="s">
        <v>76</v>
      </c>
      <c r="K10" s="66" t="s">
        <v>76</v>
      </c>
      <c r="L10" s="66" t="s">
        <v>76</v>
      </c>
      <c r="M10" s="66" t="s">
        <v>76</v>
      </c>
      <c r="N10" s="66" t="s">
        <v>76</v>
      </c>
      <c r="O10" s="66" t="s">
        <v>76</v>
      </c>
      <c r="P10" s="66" t="s">
        <v>76</v>
      </c>
      <c r="Q10" s="66" t="s">
        <v>76</v>
      </c>
    </row>
    <row r="11" spans="1:23" x14ac:dyDescent="0.15">
      <c r="A11" s="66" t="s">
        <v>77</v>
      </c>
      <c r="B11" s="66" t="s">
        <v>72</v>
      </c>
      <c r="C11" s="66">
        <v>4</v>
      </c>
      <c r="D11" s="66" t="s">
        <v>76</v>
      </c>
      <c r="E11" s="66" t="s">
        <v>76</v>
      </c>
      <c r="F11" s="66" t="s">
        <v>76</v>
      </c>
      <c r="G11" s="66" t="s">
        <v>76</v>
      </c>
      <c r="H11" s="66" t="s">
        <v>76</v>
      </c>
      <c r="I11" s="66">
        <v>1</v>
      </c>
      <c r="J11" s="66">
        <v>2</v>
      </c>
      <c r="K11" s="66" t="s">
        <v>76</v>
      </c>
      <c r="L11" s="66" t="s">
        <v>76</v>
      </c>
      <c r="M11" s="66" t="s">
        <v>76</v>
      </c>
      <c r="N11" s="66" t="s">
        <v>76</v>
      </c>
      <c r="O11" s="66" t="s">
        <v>76</v>
      </c>
      <c r="P11" s="66" t="s">
        <v>76</v>
      </c>
      <c r="Q11" s="66">
        <v>1</v>
      </c>
    </row>
    <row r="12" spans="1:23" x14ac:dyDescent="0.15">
      <c r="B12" s="66" t="s">
        <v>73</v>
      </c>
      <c r="C12" s="67">
        <v>0.17</v>
      </c>
      <c r="D12" s="66" t="s">
        <v>76</v>
      </c>
      <c r="E12" s="66" t="s">
        <v>76</v>
      </c>
      <c r="F12" s="66" t="s">
        <v>76</v>
      </c>
      <c r="G12" s="66" t="s">
        <v>76</v>
      </c>
      <c r="H12" s="66" t="s">
        <v>76</v>
      </c>
      <c r="I12" s="67">
        <v>0.04</v>
      </c>
      <c r="J12" s="66">
        <v>0.08</v>
      </c>
      <c r="K12" s="66" t="s">
        <v>76</v>
      </c>
      <c r="L12" s="66" t="s">
        <v>76</v>
      </c>
      <c r="M12" s="66" t="s">
        <v>76</v>
      </c>
      <c r="N12" s="66" t="s">
        <v>76</v>
      </c>
      <c r="O12" s="66" t="s">
        <v>76</v>
      </c>
      <c r="P12" s="66" t="s">
        <v>76</v>
      </c>
      <c r="Q12" s="66">
        <v>0.04</v>
      </c>
    </row>
    <row r="13" spans="1:23" x14ac:dyDescent="0.15">
      <c r="A13" s="66" t="s">
        <v>78</v>
      </c>
      <c r="B13" s="66" t="s">
        <v>72</v>
      </c>
      <c r="C13" s="66">
        <v>14</v>
      </c>
      <c r="D13" s="66" t="s">
        <v>76</v>
      </c>
      <c r="E13" s="66">
        <v>1</v>
      </c>
      <c r="F13" s="66">
        <v>1</v>
      </c>
      <c r="G13" s="66">
        <v>2</v>
      </c>
      <c r="H13" s="66">
        <v>3</v>
      </c>
      <c r="I13" s="66">
        <v>2</v>
      </c>
      <c r="J13" s="66">
        <v>2</v>
      </c>
      <c r="K13" s="66">
        <v>1</v>
      </c>
      <c r="L13" s="66">
        <v>1</v>
      </c>
      <c r="M13" s="66">
        <v>1</v>
      </c>
      <c r="N13" s="66" t="s">
        <v>76</v>
      </c>
      <c r="O13" s="66" t="s">
        <v>76</v>
      </c>
      <c r="P13" s="66" t="s">
        <v>76</v>
      </c>
      <c r="Q13" s="66" t="s">
        <v>76</v>
      </c>
    </row>
    <row r="14" spans="1:23" x14ac:dyDescent="0.15">
      <c r="B14" s="66" t="s">
        <v>73</v>
      </c>
      <c r="C14" s="67">
        <v>0.57999999999999996</v>
      </c>
      <c r="D14" s="66" t="s">
        <v>76</v>
      </c>
      <c r="E14" s="66">
        <v>0.04</v>
      </c>
      <c r="F14" s="66">
        <v>0.04</v>
      </c>
      <c r="G14" s="66">
        <v>0.08</v>
      </c>
      <c r="H14" s="67">
        <v>0.13</v>
      </c>
      <c r="I14" s="67">
        <v>0.08</v>
      </c>
      <c r="J14" s="67">
        <v>0.08</v>
      </c>
      <c r="K14" s="67">
        <v>0.04</v>
      </c>
      <c r="L14" s="67">
        <v>0.04</v>
      </c>
      <c r="M14" s="67">
        <v>0.04</v>
      </c>
      <c r="N14" s="66" t="s">
        <v>76</v>
      </c>
      <c r="O14" s="67" t="s">
        <v>76</v>
      </c>
      <c r="P14" s="66" t="s">
        <v>76</v>
      </c>
      <c r="Q14" s="67" t="s">
        <v>76</v>
      </c>
    </row>
    <row r="15" spans="1:23" x14ac:dyDescent="0.15">
      <c r="A15" s="66" t="s">
        <v>79</v>
      </c>
      <c r="B15" s="66" t="s">
        <v>72</v>
      </c>
      <c r="C15" s="66">
        <v>107</v>
      </c>
      <c r="D15" s="66">
        <v>1</v>
      </c>
      <c r="E15" s="66">
        <v>7</v>
      </c>
      <c r="F15" s="66">
        <v>6</v>
      </c>
      <c r="G15" s="66">
        <v>7</v>
      </c>
      <c r="H15" s="66">
        <v>8</v>
      </c>
      <c r="I15" s="66">
        <v>4</v>
      </c>
      <c r="J15" s="66">
        <v>2</v>
      </c>
      <c r="K15" s="66">
        <v>5</v>
      </c>
      <c r="L15" s="66">
        <v>12</v>
      </c>
      <c r="M15" s="66">
        <v>2</v>
      </c>
      <c r="N15" s="66">
        <v>2</v>
      </c>
      <c r="O15" s="66">
        <v>31</v>
      </c>
      <c r="P15" s="66">
        <v>1</v>
      </c>
      <c r="Q15" s="66">
        <v>19</v>
      </c>
    </row>
    <row r="16" spans="1:23" x14ac:dyDescent="0.15">
      <c r="B16" s="66" t="s">
        <v>73</v>
      </c>
      <c r="C16" s="67">
        <v>4.46</v>
      </c>
      <c r="D16" s="66">
        <v>0.04</v>
      </c>
      <c r="E16" s="67">
        <v>0.28999999999999998</v>
      </c>
      <c r="F16" s="67">
        <v>0.25</v>
      </c>
      <c r="G16" s="67">
        <v>0.28999999999999998</v>
      </c>
      <c r="H16" s="67">
        <v>0.33</v>
      </c>
      <c r="I16" s="67">
        <v>0.17</v>
      </c>
      <c r="J16" s="67">
        <v>0.08</v>
      </c>
      <c r="K16" s="67">
        <v>0.21</v>
      </c>
      <c r="L16" s="67">
        <v>0.5</v>
      </c>
      <c r="M16" s="67">
        <v>0.08</v>
      </c>
      <c r="N16" s="67">
        <v>0.08</v>
      </c>
      <c r="O16" s="67">
        <v>1.29</v>
      </c>
      <c r="P16" s="67">
        <v>0.04</v>
      </c>
      <c r="Q16" s="67">
        <v>0.79</v>
      </c>
    </row>
    <row r="17" spans="1:17" x14ac:dyDescent="0.15">
      <c r="A17" s="66" t="s">
        <v>80</v>
      </c>
      <c r="B17" s="66" t="s">
        <v>72</v>
      </c>
      <c r="C17" s="66">
        <v>3</v>
      </c>
      <c r="D17" s="66" t="s">
        <v>76</v>
      </c>
      <c r="E17" s="66" t="s">
        <v>76</v>
      </c>
      <c r="F17" s="66" t="s">
        <v>76</v>
      </c>
      <c r="G17" s="66" t="s">
        <v>76</v>
      </c>
      <c r="H17" s="66" t="s">
        <v>76</v>
      </c>
      <c r="I17" s="66" t="s">
        <v>76</v>
      </c>
      <c r="J17" s="66">
        <v>1</v>
      </c>
      <c r="K17" s="66" t="s">
        <v>76</v>
      </c>
      <c r="L17" s="66">
        <v>1</v>
      </c>
      <c r="M17" s="66" t="s">
        <v>76</v>
      </c>
      <c r="N17" s="66" t="s">
        <v>76</v>
      </c>
      <c r="O17" s="66" t="s">
        <v>76</v>
      </c>
      <c r="P17" s="66" t="s">
        <v>76</v>
      </c>
      <c r="Q17" s="66">
        <v>1</v>
      </c>
    </row>
    <row r="18" spans="1:17" x14ac:dyDescent="0.15">
      <c r="B18" s="66" t="s">
        <v>73</v>
      </c>
      <c r="C18" s="67">
        <v>0.13</v>
      </c>
      <c r="D18" s="66" t="s">
        <v>76</v>
      </c>
      <c r="E18" s="66" t="s">
        <v>76</v>
      </c>
      <c r="F18" s="66" t="s">
        <v>76</v>
      </c>
      <c r="G18" s="67" t="s">
        <v>76</v>
      </c>
      <c r="H18" s="66" t="s">
        <v>76</v>
      </c>
      <c r="I18" s="66" t="s">
        <v>76</v>
      </c>
      <c r="J18" s="67">
        <v>0.04</v>
      </c>
      <c r="K18" s="67" t="s">
        <v>76</v>
      </c>
      <c r="L18" s="67">
        <v>0.04</v>
      </c>
      <c r="M18" s="66" t="s">
        <v>76</v>
      </c>
      <c r="N18" s="67" t="s">
        <v>76</v>
      </c>
      <c r="O18" s="67" t="s">
        <v>76</v>
      </c>
      <c r="P18" s="66" t="s">
        <v>76</v>
      </c>
      <c r="Q18" s="66">
        <v>0.04</v>
      </c>
    </row>
    <row r="19" spans="1:17" x14ac:dyDescent="0.15">
      <c r="A19" s="66" t="s">
        <v>81</v>
      </c>
      <c r="B19" s="66" t="s">
        <v>72</v>
      </c>
      <c r="C19" s="66">
        <v>29</v>
      </c>
      <c r="D19" s="66" t="s">
        <v>76</v>
      </c>
      <c r="E19" s="66">
        <v>2</v>
      </c>
      <c r="F19" s="66">
        <v>8</v>
      </c>
      <c r="G19" s="66">
        <v>1</v>
      </c>
      <c r="H19" s="66">
        <v>5</v>
      </c>
      <c r="I19" s="66">
        <v>1</v>
      </c>
      <c r="J19" s="66">
        <v>4</v>
      </c>
      <c r="K19" s="66">
        <v>3</v>
      </c>
      <c r="L19" s="66">
        <v>3</v>
      </c>
      <c r="M19" s="66" t="s">
        <v>76</v>
      </c>
      <c r="N19" s="66">
        <v>1</v>
      </c>
      <c r="O19" s="66" t="s">
        <v>76</v>
      </c>
      <c r="P19" s="66" t="s">
        <v>76</v>
      </c>
      <c r="Q19" s="66">
        <v>1</v>
      </c>
    </row>
    <row r="20" spans="1:17" x14ac:dyDescent="0.15">
      <c r="B20" s="66" t="s">
        <v>73</v>
      </c>
      <c r="C20" s="67">
        <v>1.21</v>
      </c>
      <c r="D20" s="66" t="s">
        <v>76</v>
      </c>
      <c r="E20" s="67">
        <v>0.08</v>
      </c>
      <c r="F20" s="66">
        <v>0.33</v>
      </c>
      <c r="G20" s="66">
        <v>0.04</v>
      </c>
      <c r="H20" s="66">
        <v>0.21</v>
      </c>
      <c r="I20" s="66">
        <v>0.04</v>
      </c>
      <c r="J20" s="66">
        <v>0.17</v>
      </c>
      <c r="K20" s="66">
        <v>0.13</v>
      </c>
      <c r="L20" s="66">
        <v>0.13</v>
      </c>
      <c r="M20" s="66" t="s">
        <v>76</v>
      </c>
      <c r="N20" s="66">
        <v>0.04</v>
      </c>
      <c r="O20" s="67" t="s">
        <v>76</v>
      </c>
      <c r="P20" s="66" t="s">
        <v>76</v>
      </c>
      <c r="Q20" s="66">
        <v>0.04</v>
      </c>
    </row>
    <row r="21" spans="1:17" x14ac:dyDescent="0.15">
      <c r="A21" s="66" t="s">
        <v>82</v>
      </c>
      <c r="B21" s="66" t="s">
        <v>72</v>
      </c>
      <c r="C21" s="66">
        <v>12</v>
      </c>
      <c r="D21" s="66" t="s">
        <v>76</v>
      </c>
      <c r="E21" s="66">
        <v>1</v>
      </c>
      <c r="F21" s="66" t="s">
        <v>76</v>
      </c>
      <c r="G21" s="66">
        <v>3</v>
      </c>
      <c r="H21" s="66">
        <v>1</v>
      </c>
      <c r="I21" s="66">
        <v>2</v>
      </c>
      <c r="J21" s="66">
        <v>4</v>
      </c>
      <c r="K21" s="66">
        <v>1</v>
      </c>
      <c r="L21" s="66" t="s">
        <v>76</v>
      </c>
      <c r="M21" s="66" t="s">
        <v>76</v>
      </c>
      <c r="N21" s="66" t="s">
        <v>76</v>
      </c>
      <c r="O21" s="66" t="s">
        <v>76</v>
      </c>
      <c r="P21" s="66" t="s">
        <v>76</v>
      </c>
      <c r="Q21" s="66" t="s">
        <v>76</v>
      </c>
    </row>
    <row r="22" spans="1:17" x14ac:dyDescent="0.15">
      <c r="B22" s="66" t="s">
        <v>73</v>
      </c>
      <c r="C22" s="67">
        <v>0.5</v>
      </c>
      <c r="D22" s="66" t="s">
        <v>76</v>
      </c>
      <c r="E22" s="67">
        <v>0.04</v>
      </c>
      <c r="F22" s="66" t="s">
        <v>76</v>
      </c>
      <c r="G22" s="67">
        <v>0.13</v>
      </c>
      <c r="H22" s="67">
        <v>0.04</v>
      </c>
      <c r="I22" s="67">
        <v>0.08</v>
      </c>
      <c r="J22" s="67">
        <v>0.17</v>
      </c>
      <c r="K22" s="67">
        <v>0.04</v>
      </c>
      <c r="L22" s="67" t="s">
        <v>76</v>
      </c>
      <c r="M22" s="67" t="s">
        <v>76</v>
      </c>
      <c r="N22" s="67" t="s">
        <v>76</v>
      </c>
      <c r="O22" s="67" t="s">
        <v>76</v>
      </c>
      <c r="P22" s="66" t="s">
        <v>76</v>
      </c>
      <c r="Q22" s="66" t="s">
        <v>76</v>
      </c>
    </row>
    <row r="24" spans="1:17" x14ac:dyDescent="0.15">
      <c r="C24" s="67"/>
      <c r="E24" s="67"/>
      <c r="F24" s="67"/>
      <c r="G24" s="67"/>
    </row>
    <row r="27" spans="1:17" x14ac:dyDescent="0.15">
      <c r="A27" s="66" t="s">
        <v>83</v>
      </c>
      <c r="B27" s="66" t="s">
        <v>72</v>
      </c>
      <c r="C27" s="66">
        <v>2</v>
      </c>
      <c r="D27" s="66" t="s">
        <v>76</v>
      </c>
      <c r="E27" s="66">
        <v>1</v>
      </c>
      <c r="F27" s="66">
        <v>1</v>
      </c>
      <c r="G27" s="66" t="s">
        <v>76</v>
      </c>
      <c r="H27" s="66" t="s">
        <v>76</v>
      </c>
      <c r="I27" s="66" t="s">
        <v>76</v>
      </c>
      <c r="J27" s="66" t="s">
        <v>76</v>
      </c>
      <c r="K27" s="66" t="s">
        <v>76</v>
      </c>
      <c r="L27" s="66" t="s">
        <v>76</v>
      </c>
      <c r="M27" s="66" t="s">
        <v>76</v>
      </c>
      <c r="N27" s="66" t="s">
        <v>76</v>
      </c>
      <c r="O27" s="66" t="s">
        <v>76</v>
      </c>
      <c r="P27" s="66" t="s">
        <v>76</v>
      </c>
      <c r="Q27" s="66" t="s">
        <v>76</v>
      </c>
    </row>
    <row r="28" spans="1:17" x14ac:dyDescent="0.15">
      <c r="B28" s="66" t="s">
        <v>73</v>
      </c>
      <c r="C28" s="66">
        <v>0.08</v>
      </c>
      <c r="D28" s="66" t="s">
        <v>76</v>
      </c>
      <c r="E28" s="66">
        <v>0.04</v>
      </c>
      <c r="F28" s="66">
        <v>0.04</v>
      </c>
      <c r="G28" s="66" t="s">
        <v>76</v>
      </c>
      <c r="H28" s="66" t="s">
        <v>76</v>
      </c>
      <c r="I28" s="66" t="s">
        <v>76</v>
      </c>
      <c r="J28" s="66" t="s">
        <v>76</v>
      </c>
      <c r="K28" s="66" t="s">
        <v>76</v>
      </c>
      <c r="L28" s="66" t="s">
        <v>76</v>
      </c>
      <c r="M28" s="66" t="s">
        <v>76</v>
      </c>
      <c r="N28" s="66" t="s">
        <v>76</v>
      </c>
      <c r="O28" s="66" t="s">
        <v>76</v>
      </c>
      <c r="P28" s="66" t="s">
        <v>76</v>
      </c>
      <c r="Q28" s="66" t="s">
        <v>76</v>
      </c>
    </row>
    <row r="31" spans="1:17" x14ac:dyDescent="0.15">
      <c r="A31" s="66" t="s">
        <v>84</v>
      </c>
      <c r="B31" s="66" t="s">
        <v>72</v>
      </c>
      <c r="C31" s="66" t="s">
        <v>76</v>
      </c>
      <c r="D31" s="66" t="s">
        <v>76</v>
      </c>
      <c r="E31" s="66" t="s">
        <v>76</v>
      </c>
      <c r="F31" s="66" t="s">
        <v>76</v>
      </c>
      <c r="G31" s="66" t="s">
        <v>76</v>
      </c>
      <c r="H31" s="66" t="s">
        <v>76</v>
      </c>
      <c r="I31" s="66" t="s">
        <v>76</v>
      </c>
      <c r="J31" s="66" t="s">
        <v>76</v>
      </c>
      <c r="K31" s="66" t="s">
        <v>76</v>
      </c>
      <c r="L31" s="66" t="s">
        <v>76</v>
      </c>
      <c r="M31" s="66" t="s">
        <v>76</v>
      </c>
      <c r="N31" s="66" t="s">
        <v>76</v>
      </c>
      <c r="O31" s="66" t="s">
        <v>76</v>
      </c>
      <c r="P31" s="66" t="s">
        <v>76</v>
      </c>
      <c r="Q31" s="66" t="s">
        <v>76</v>
      </c>
    </row>
    <row r="32" spans="1:17" x14ac:dyDescent="0.15">
      <c r="B32" s="66" t="s">
        <v>73</v>
      </c>
      <c r="C32" s="66" t="s">
        <v>76</v>
      </c>
      <c r="D32" s="66" t="s">
        <v>76</v>
      </c>
      <c r="E32" s="66" t="s">
        <v>76</v>
      </c>
      <c r="F32" s="66" t="s">
        <v>76</v>
      </c>
      <c r="G32" s="66" t="s">
        <v>76</v>
      </c>
      <c r="H32" s="66" t="s">
        <v>76</v>
      </c>
      <c r="I32" s="66" t="s">
        <v>76</v>
      </c>
      <c r="J32" s="66" t="s">
        <v>76</v>
      </c>
      <c r="K32" s="66" t="s">
        <v>76</v>
      </c>
      <c r="L32" s="66" t="s">
        <v>76</v>
      </c>
      <c r="M32" s="66" t="s">
        <v>76</v>
      </c>
      <c r="N32" s="66" t="s">
        <v>76</v>
      </c>
      <c r="O32" s="66" t="s">
        <v>76</v>
      </c>
      <c r="P32" s="66" t="s">
        <v>76</v>
      </c>
      <c r="Q32" s="66" t="s">
        <v>76</v>
      </c>
    </row>
    <row r="33" spans="1:23" x14ac:dyDescent="0.15">
      <c r="A33" s="66" t="s">
        <v>85</v>
      </c>
      <c r="B33" s="66" t="s">
        <v>72</v>
      </c>
      <c r="C33" s="66">
        <v>2</v>
      </c>
      <c r="D33" s="66" t="s">
        <v>76</v>
      </c>
      <c r="E33" s="66" t="s">
        <v>76</v>
      </c>
      <c r="F33" s="66" t="s">
        <v>76</v>
      </c>
      <c r="G33" s="66" t="s">
        <v>76</v>
      </c>
      <c r="H33" s="66" t="s">
        <v>76</v>
      </c>
      <c r="I33" s="66" t="s">
        <v>76</v>
      </c>
      <c r="J33" s="66" t="s">
        <v>76</v>
      </c>
      <c r="K33" s="66">
        <v>1</v>
      </c>
      <c r="L33" s="66" t="s">
        <v>76</v>
      </c>
      <c r="M33" s="66" t="s">
        <v>76</v>
      </c>
      <c r="N33" s="66" t="s">
        <v>76</v>
      </c>
      <c r="O33" s="66">
        <v>1</v>
      </c>
      <c r="P33" s="66" t="s">
        <v>76</v>
      </c>
      <c r="Q33" s="66" t="s">
        <v>76</v>
      </c>
    </row>
    <row r="34" spans="1:23" x14ac:dyDescent="0.15">
      <c r="B34" s="66" t="s">
        <v>73</v>
      </c>
      <c r="C34" s="66">
        <v>0.08</v>
      </c>
      <c r="D34" s="66" t="s">
        <v>76</v>
      </c>
      <c r="E34" s="66" t="s">
        <v>76</v>
      </c>
      <c r="F34" s="66" t="s">
        <v>76</v>
      </c>
      <c r="G34" s="66" t="s">
        <v>76</v>
      </c>
      <c r="H34" s="66" t="s">
        <v>76</v>
      </c>
      <c r="I34" s="66" t="s">
        <v>76</v>
      </c>
      <c r="J34" s="66" t="s">
        <v>76</v>
      </c>
      <c r="K34" s="66">
        <v>0.04</v>
      </c>
      <c r="L34" s="66" t="s">
        <v>76</v>
      </c>
      <c r="M34" s="66" t="s">
        <v>76</v>
      </c>
      <c r="N34" s="66" t="s">
        <v>76</v>
      </c>
      <c r="O34" s="66">
        <v>0.04</v>
      </c>
      <c r="P34" s="66" t="s">
        <v>76</v>
      </c>
      <c r="Q34" s="66" t="s">
        <v>76</v>
      </c>
    </row>
    <row r="36" spans="1:23" x14ac:dyDescent="0.15">
      <c r="A36" s="66" t="s">
        <v>86</v>
      </c>
    </row>
    <row r="37" spans="1:23" x14ac:dyDescent="0.15">
      <c r="A37" s="66" t="s">
        <v>55</v>
      </c>
      <c r="B37" s="66" t="s">
        <v>56</v>
      </c>
    </row>
    <row r="38" spans="1:23" x14ac:dyDescent="0.15">
      <c r="C38" s="66" t="s">
        <v>57</v>
      </c>
      <c r="D38" s="66" t="s">
        <v>58</v>
      </c>
      <c r="E38" s="66" t="s">
        <v>59</v>
      </c>
      <c r="F38" s="66" t="s">
        <v>60</v>
      </c>
      <c r="G38" s="66">
        <v>2</v>
      </c>
      <c r="H38" s="66">
        <v>3</v>
      </c>
      <c r="I38" s="66">
        <v>4</v>
      </c>
      <c r="J38" s="66">
        <v>5</v>
      </c>
      <c r="K38" s="66">
        <v>6</v>
      </c>
      <c r="L38" s="66">
        <v>7</v>
      </c>
      <c r="M38" s="66">
        <v>8</v>
      </c>
      <c r="N38" s="66">
        <v>9</v>
      </c>
      <c r="O38" s="66" t="s">
        <v>61</v>
      </c>
      <c r="P38" s="66" t="s">
        <v>62</v>
      </c>
      <c r="Q38" s="66" t="s">
        <v>63</v>
      </c>
      <c r="R38" s="66" t="s">
        <v>64</v>
      </c>
      <c r="S38" s="66" t="s">
        <v>65</v>
      </c>
      <c r="T38" s="66" t="s">
        <v>66</v>
      </c>
      <c r="U38" s="66" t="s">
        <v>67</v>
      </c>
      <c r="V38" s="66" t="s">
        <v>68</v>
      </c>
      <c r="W38" s="66" t="s">
        <v>69</v>
      </c>
    </row>
    <row r="39" spans="1:23" x14ac:dyDescent="0.15">
      <c r="D39" s="66" t="s">
        <v>58</v>
      </c>
      <c r="E39" s="66" t="s">
        <v>59</v>
      </c>
      <c r="F39" s="66" t="s">
        <v>60</v>
      </c>
      <c r="G39" s="66">
        <v>2</v>
      </c>
      <c r="H39" s="66">
        <v>3</v>
      </c>
      <c r="I39" s="66">
        <v>4</v>
      </c>
      <c r="J39" s="66">
        <v>5</v>
      </c>
      <c r="K39" s="66">
        <v>6</v>
      </c>
      <c r="L39" s="66">
        <v>7</v>
      </c>
      <c r="M39" s="66">
        <v>8</v>
      </c>
      <c r="N39" s="66">
        <v>9</v>
      </c>
      <c r="O39" s="66" t="s">
        <v>61</v>
      </c>
      <c r="P39" s="66" t="s">
        <v>62</v>
      </c>
      <c r="Q39" s="66" t="s">
        <v>70</v>
      </c>
    </row>
    <row r="40" spans="1:23" x14ac:dyDescent="0.15">
      <c r="A40" s="66" t="s">
        <v>71</v>
      </c>
      <c r="B40" s="66" t="s">
        <v>72</v>
      </c>
      <c r="C40" s="66">
        <v>1808</v>
      </c>
      <c r="D40" s="66">
        <v>6</v>
      </c>
      <c r="E40" s="66">
        <v>11</v>
      </c>
      <c r="F40" s="66">
        <v>40</v>
      </c>
      <c r="G40" s="66">
        <v>27</v>
      </c>
      <c r="H40" s="66">
        <v>54</v>
      </c>
      <c r="I40" s="66">
        <v>64</v>
      </c>
      <c r="J40" s="66">
        <v>51</v>
      </c>
      <c r="K40" s="66">
        <v>76</v>
      </c>
      <c r="L40" s="66">
        <v>82</v>
      </c>
      <c r="M40" s="66">
        <v>76</v>
      </c>
      <c r="N40" s="66">
        <v>84</v>
      </c>
      <c r="O40" s="66">
        <v>323</v>
      </c>
      <c r="P40" s="66">
        <v>191</v>
      </c>
      <c r="Q40" s="66">
        <v>111</v>
      </c>
      <c r="R40" s="66">
        <v>106</v>
      </c>
      <c r="S40" s="66">
        <v>193</v>
      </c>
      <c r="T40" s="66">
        <v>192</v>
      </c>
      <c r="U40" s="66">
        <v>76</v>
      </c>
      <c r="V40" s="66">
        <v>29</v>
      </c>
      <c r="W40" s="66">
        <v>16</v>
      </c>
    </row>
    <row r="41" spans="1:23" x14ac:dyDescent="0.15">
      <c r="B41" s="66" t="s">
        <v>73</v>
      </c>
      <c r="C41" s="67">
        <v>44.1</v>
      </c>
      <c r="D41" s="66">
        <v>0.15</v>
      </c>
      <c r="E41" s="67">
        <v>0.27</v>
      </c>
      <c r="F41" s="66">
        <v>0.98</v>
      </c>
      <c r="G41" s="66">
        <v>0.66</v>
      </c>
      <c r="H41" s="67">
        <v>1.32</v>
      </c>
      <c r="I41" s="66">
        <v>1.56</v>
      </c>
      <c r="J41" s="67">
        <v>1.24</v>
      </c>
      <c r="K41" s="66">
        <v>1.85</v>
      </c>
      <c r="L41" s="66">
        <v>2</v>
      </c>
      <c r="M41" s="66">
        <v>1.85</v>
      </c>
      <c r="N41" s="66">
        <v>2.0499999999999998</v>
      </c>
      <c r="O41" s="66">
        <v>7.88</v>
      </c>
      <c r="P41" s="67">
        <v>4.66</v>
      </c>
      <c r="Q41" s="67">
        <v>2.71</v>
      </c>
      <c r="R41" s="67">
        <v>2.59</v>
      </c>
      <c r="S41" s="66">
        <v>4.71</v>
      </c>
      <c r="T41" s="66">
        <v>4.68</v>
      </c>
      <c r="U41" s="66">
        <v>1.85</v>
      </c>
      <c r="V41" s="66">
        <v>0.71</v>
      </c>
      <c r="W41" s="66">
        <v>0.39</v>
      </c>
    </row>
    <row r="42" spans="1:23" x14ac:dyDescent="0.15">
      <c r="A42" s="66" t="s">
        <v>74</v>
      </c>
      <c r="B42" s="66" t="s">
        <v>72</v>
      </c>
      <c r="C42" s="67">
        <v>200</v>
      </c>
      <c r="D42" s="66">
        <v>2</v>
      </c>
      <c r="E42" s="67" t="s">
        <v>76</v>
      </c>
      <c r="F42" s="66">
        <v>4</v>
      </c>
      <c r="G42" s="66">
        <v>3</v>
      </c>
      <c r="H42" s="67">
        <v>1</v>
      </c>
      <c r="I42" s="66">
        <v>2</v>
      </c>
      <c r="J42" s="67">
        <v>2</v>
      </c>
      <c r="K42" s="66">
        <v>2</v>
      </c>
      <c r="L42" s="66">
        <v>2</v>
      </c>
      <c r="M42" s="66">
        <v>3</v>
      </c>
      <c r="N42" s="66">
        <v>3</v>
      </c>
      <c r="O42" s="66">
        <v>10</v>
      </c>
      <c r="P42" s="67">
        <v>6</v>
      </c>
      <c r="Q42" s="67">
        <v>29</v>
      </c>
      <c r="R42" s="67">
        <v>22</v>
      </c>
      <c r="S42" s="66">
        <v>26</v>
      </c>
      <c r="T42" s="66">
        <v>27</v>
      </c>
      <c r="U42" s="66">
        <v>26</v>
      </c>
      <c r="V42" s="66">
        <v>17</v>
      </c>
      <c r="W42" s="66">
        <v>13</v>
      </c>
    </row>
    <row r="43" spans="1:23" x14ac:dyDescent="0.15">
      <c r="B43" s="66" t="s">
        <v>73</v>
      </c>
      <c r="C43" s="67">
        <v>4.88</v>
      </c>
      <c r="D43" s="66">
        <v>0.05</v>
      </c>
      <c r="E43" s="67" t="s">
        <v>76</v>
      </c>
      <c r="F43" s="66">
        <v>0.1</v>
      </c>
      <c r="G43" s="66">
        <v>7.0000000000000007E-2</v>
      </c>
      <c r="H43" s="67">
        <v>0.02</v>
      </c>
      <c r="I43" s="66">
        <v>0.05</v>
      </c>
      <c r="J43" s="67">
        <v>0.05</v>
      </c>
      <c r="K43" s="66">
        <v>0.05</v>
      </c>
      <c r="L43" s="66">
        <v>0.05</v>
      </c>
      <c r="M43" s="66">
        <v>7.0000000000000007E-2</v>
      </c>
      <c r="N43" s="66">
        <v>7.0000000000000007E-2</v>
      </c>
      <c r="O43" s="66">
        <v>0.24</v>
      </c>
      <c r="P43" s="67">
        <v>0.15</v>
      </c>
      <c r="Q43" s="67">
        <v>0.71</v>
      </c>
      <c r="R43" s="67">
        <v>0.54</v>
      </c>
      <c r="S43" s="66">
        <v>0.63</v>
      </c>
      <c r="T43" s="66">
        <v>0.66</v>
      </c>
      <c r="U43" s="66">
        <v>0.63</v>
      </c>
      <c r="V43" s="66">
        <v>0.41</v>
      </c>
      <c r="W43" s="66">
        <v>0.32</v>
      </c>
    </row>
    <row r="44" spans="1:23" x14ac:dyDescent="0.15">
      <c r="A44" s="66" t="s">
        <v>75</v>
      </c>
      <c r="B44" s="66" t="s">
        <v>72</v>
      </c>
      <c r="C44" s="66">
        <v>1</v>
      </c>
      <c r="D44" s="66" t="s">
        <v>76</v>
      </c>
      <c r="E44" s="66" t="s">
        <v>76</v>
      </c>
      <c r="F44" s="66" t="s">
        <v>76</v>
      </c>
      <c r="G44" s="66" t="s">
        <v>76</v>
      </c>
      <c r="H44" s="66" t="s">
        <v>76</v>
      </c>
      <c r="I44" s="66">
        <v>1</v>
      </c>
      <c r="J44" s="66" t="s">
        <v>76</v>
      </c>
      <c r="K44" s="66" t="s">
        <v>76</v>
      </c>
      <c r="L44" s="66" t="s">
        <v>76</v>
      </c>
      <c r="M44" s="66" t="s">
        <v>76</v>
      </c>
      <c r="N44" s="66" t="s">
        <v>76</v>
      </c>
      <c r="O44" s="66" t="s">
        <v>76</v>
      </c>
      <c r="P44" s="66" t="s">
        <v>76</v>
      </c>
      <c r="Q44" s="66" t="s">
        <v>76</v>
      </c>
    </row>
    <row r="45" spans="1:23" x14ac:dyDescent="0.15">
      <c r="B45" s="66" t="s">
        <v>73</v>
      </c>
      <c r="C45" s="67">
        <v>0.04</v>
      </c>
      <c r="D45" s="67" t="s">
        <v>76</v>
      </c>
      <c r="E45" s="67" t="s">
        <v>76</v>
      </c>
      <c r="F45" s="66" t="s">
        <v>76</v>
      </c>
      <c r="G45" s="66" t="s">
        <v>76</v>
      </c>
      <c r="H45" s="66" t="s">
        <v>76</v>
      </c>
      <c r="I45" s="66">
        <v>0.04</v>
      </c>
      <c r="J45" s="66" t="s">
        <v>76</v>
      </c>
      <c r="K45" s="66" t="s">
        <v>76</v>
      </c>
      <c r="L45" s="66" t="s">
        <v>76</v>
      </c>
      <c r="M45" s="66" t="s">
        <v>76</v>
      </c>
      <c r="N45" s="66" t="s">
        <v>76</v>
      </c>
      <c r="O45" s="66" t="s">
        <v>76</v>
      </c>
      <c r="P45" s="66" t="s">
        <v>76</v>
      </c>
      <c r="Q45" s="66" t="s">
        <v>76</v>
      </c>
    </row>
    <row r="46" spans="1:23" x14ac:dyDescent="0.15">
      <c r="A46" s="66" t="s">
        <v>77</v>
      </c>
      <c r="B46" s="66" t="s">
        <v>72</v>
      </c>
      <c r="C46" s="66">
        <v>3</v>
      </c>
      <c r="D46" s="66" t="s">
        <v>76</v>
      </c>
      <c r="E46" s="66" t="s">
        <v>76</v>
      </c>
      <c r="F46" s="66" t="s">
        <v>76</v>
      </c>
      <c r="G46" s="66" t="s">
        <v>76</v>
      </c>
      <c r="H46" s="66" t="s">
        <v>76</v>
      </c>
      <c r="I46" s="66">
        <v>1</v>
      </c>
      <c r="J46" s="66">
        <v>1</v>
      </c>
      <c r="K46" s="66" t="s">
        <v>76</v>
      </c>
      <c r="L46" s="66" t="s">
        <v>76</v>
      </c>
      <c r="M46" s="66" t="s">
        <v>76</v>
      </c>
      <c r="N46" s="66" t="s">
        <v>76</v>
      </c>
      <c r="O46" s="66" t="s">
        <v>76</v>
      </c>
      <c r="P46" s="66" t="s">
        <v>76</v>
      </c>
      <c r="Q46" s="66">
        <v>1</v>
      </c>
    </row>
    <row r="47" spans="1:23" x14ac:dyDescent="0.15">
      <c r="B47" s="66" t="s">
        <v>73</v>
      </c>
      <c r="C47" s="67">
        <v>0.13</v>
      </c>
      <c r="D47" s="66" t="s">
        <v>76</v>
      </c>
      <c r="E47" s="66" t="s">
        <v>76</v>
      </c>
      <c r="F47" s="66" t="s">
        <v>76</v>
      </c>
      <c r="G47" s="66" t="s">
        <v>76</v>
      </c>
      <c r="H47" s="66" t="s">
        <v>76</v>
      </c>
      <c r="I47" s="67">
        <v>0.04</v>
      </c>
      <c r="J47" s="66">
        <v>0.04</v>
      </c>
      <c r="K47" s="66" t="s">
        <v>76</v>
      </c>
      <c r="L47" s="66" t="s">
        <v>76</v>
      </c>
      <c r="M47" s="66" t="s">
        <v>76</v>
      </c>
      <c r="N47" s="66" t="s">
        <v>76</v>
      </c>
      <c r="O47" s="66" t="s">
        <v>76</v>
      </c>
      <c r="P47" s="66" t="s">
        <v>76</v>
      </c>
      <c r="Q47" s="66">
        <v>0.04</v>
      </c>
    </row>
    <row r="48" spans="1:23" x14ac:dyDescent="0.15">
      <c r="A48" s="66" t="s">
        <v>78</v>
      </c>
      <c r="B48" s="66" t="s">
        <v>72</v>
      </c>
      <c r="C48" s="66">
        <v>6</v>
      </c>
      <c r="D48" s="66" t="s">
        <v>76</v>
      </c>
      <c r="E48" s="66" t="s">
        <v>76</v>
      </c>
      <c r="F48" s="66">
        <v>1</v>
      </c>
      <c r="G48" s="66">
        <v>1</v>
      </c>
      <c r="H48" s="66">
        <v>2</v>
      </c>
      <c r="I48" s="66" t="s">
        <v>76</v>
      </c>
      <c r="J48" s="66" t="s">
        <v>76</v>
      </c>
      <c r="K48" s="66">
        <v>1</v>
      </c>
      <c r="L48" s="66" t="s">
        <v>76</v>
      </c>
      <c r="M48" s="66">
        <v>1</v>
      </c>
      <c r="N48" s="66" t="s">
        <v>76</v>
      </c>
      <c r="O48" s="66" t="s">
        <v>76</v>
      </c>
      <c r="P48" s="66" t="s">
        <v>76</v>
      </c>
      <c r="Q48" s="66" t="s">
        <v>76</v>
      </c>
    </row>
    <row r="49" spans="1:17" x14ac:dyDescent="0.15">
      <c r="B49" s="66" t="s">
        <v>73</v>
      </c>
      <c r="C49" s="67">
        <v>0.25</v>
      </c>
      <c r="D49" s="66" t="s">
        <v>76</v>
      </c>
      <c r="E49" s="66" t="s">
        <v>76</v>
      </c>
      <c r="F49" s="66">
        <v>0.04</v>
      </c>
      <c r="G49" s="66">
        <v>0.04</v>
      </c>
      <c r="H49" s="66">
        <v>0.08</v>
      </c>
      <c r="I49" s="67" t="s">
        <v>76</v>
      </c>
      <c r="J49" s="67" t="s">
        <v>76</v>
      </c>
      <c r="K49" s="67">
        <v>0.04</v>
      </c>
      <c r="L49" s="67" t="s">
        <v>76</v>
      </c>
      <c r="M49" s="66">
        <v>0.04</v>
      </c>
      <c r="N49" s="66" t="s">
        <v>76</v>
      </c>
      <c r="O49" s="67" t="s">
        <v>76</v>
      </c>
      <c r="P49" s="66" t="s">
        <v>76</v>
      </c>
      <c r="Q49" s="66" t="s">
        <v>76</v>
      </c>
    </row>
    <row r="50" spans="1:17" x14ac:dyDescent="0.15">
      <c r="A50" s="66" t="s">
        <v>79</v>
      </c>
      <c r="B50" s="66" t="s">
        <v>72</v>
      </c>
      <c r="C50" s="66">
        <v>46</v>
      </c>
      <c r="D50" s="66" t="s">
        <v>76</v>
      </c>
      <c r="E50" s="66">
        <v>1</v>
      </c>
      <c r="F50" s="66">
        <v>2</v>
      </c>
      <c r="G50" s="66">
        <v>2</v>
      </c>
      <c r="H50" s="66">
        <v>2</v>
      </c>
      <c r="I50" s="66">
        <v>1</v>
      </c>
      <c r="J50" s="66">
        <v>2</v>
      </c>
      <c r="K50" s="66">
        <v>2</v>
      </c>
      <c r="L50" s="66">
        <v>12</v>
      </c>
      <c r="M50" s="66" t="s">
        <v>76</v>
      </c>
      <c r="N50" s="66">
        <v>1</v>
      </c>
      <c r="O50" s="66">
        <v>17</v>
      </c>
      <c r="P50" s="66">
        <v>1</v>
      </c>
      <c r="Q50" s="66">
        <v>3</v>
      </c>
    </row>
    <row r="51" spans="1:17" x14ac:dyDescent="0.15">
      <c r="B51" s="66" t="s">
        <v>73</v>
      </c>
      <c r="C51" s="67">
        <v>1.92</v>
      </c>
      <c r="D51" s="66" t="s">
        <v>76</v>
      </c>
      <c r="E51" s="67">
        <v>0.04</v>
      </c>
      <c r="F51" s="67">
        <v>0.08</v>
      </c>
      <c r="G51" s="67">
        <v>0.08</v>
      </c>
      <c r="H51" s="67">
        <v>0.08</v>
      </c>
      <c r="I51" s="67">
        <v>0.04</v>
      </c>
      <c r="J51" s="67">
        <v>0.08</v>
      </c>
      <c r="K51" s="67">
        <v>0.08</v>
      </c>
      <c r="L51" s="67">
        <v>0.5</v>
      </c>
      <c r="M51" s="67" t="s">
        <v>76</v>
      </c>
      <c r="N51" s="67">
        <v>0.04</v>
      </c>
      <c r="O51" s="67">
        <v>0.71</v>
      </c>
      <c r="P51" s="67">
        <v>0.04</v>
      </c>
      <c r="Q51" s="67">
        <v>0.13</v>
      </c>
    </row>
    <row r="52" spans="1:17" x14ac:dyDescent="0.15">
      <c r="A52" s="66" t="s">
        <v>80</v>
      </c>
      <c r="B52" s="66" t="s">
        <v>72</v>
      </c>
      <c r="C52" s="66" t="s">
        <v>76</v>
      </c>
      <c r="D52" s="66" t="s">
        <v>76</v>
      </c>
      <c r="E52" s="66" t="s">
        <v>76</v>
      </c>
      <c r="F52" s="66" t="s">
        <v>76</v>
      </c>
      <c r="G52" s="66" t="s">
        <v>76</v>
      </c>
      <c r="H52" s="66" t="s">
        <v>76</v>
      </c>
      <c r="I52" s="66" t="s">
        <v>76</v>
      </c>
      <c r="J52" s="66" t="s">
        <v>76</v>
      </c>
      <c r="K52" s="66" t="s">
        <v>76</v>
      </c>
      <c r="L52" s="66" t="s">
        <v>76</v>
      </c>
      <c r="M52" s="66" t="s">
        <v>76</v>
      </c>
      <c r="N52" s="66" t="s">
        <v>76</v>
      </c>
      <c r="O52" s="66" t="s">
        <v>76</v>
      </c>
      <c r="P52" s="66" t="s">
        <v>76</v>
      </c>
      <c r="Q52" s="66" t="s">
        <v>76</v>
      </c>
    </row>
    <row r="53" spans="1:17" x14ac:dyDescent="0.15">
      <c r="B53" s="66" t="s">
        <v>73</v>
      </c>
      <c r="C53" s="67" t="s">
        <v>76</v>
      </c>
      <c r="D53" s="66" t="s">
        <v>76</v>
      </c>
      <c r="E53" s="66" t="s">
        <v>76</v>
      </c>
      <c r="F53" s="66" t="s">
        <v>76</v>
      </c>
      <c r="G53" s="67" t="s">
        <v>76</v>
      </c>
      <c r="H53" s="66" t="s">
        <v>76</v>
      </c>
      <c r="I53" s="66" t="s">
        <v>76</v>
      </c>
      <c r="J53" s="67" t="s">
        <v>76</v>
      </c>
      <c r="K53" s="66" t="s">
        <v>76</v>
      </c>
      <c r="L53" s="66" t="s">
        <v>76</v>
      </c>
      <c r="M53" s="66" t="s">
        <v>76</v>
      </c>
      <c r="N53" s="66" t="s">
        <v>76</v>
      </c>
      <c r="O53" s="67" t="s">
        <v>76</v>
      </c>
      <c r="P53" s="66" t="s">
        <v>76</v>
      </c>
      <c r="Q53" s="66" t="s">
        <v>76</v>
      </c>
    </row>
    <row r="54" spans="1:17" x14ac:dyDescent="0.15">
      <c r="A54" s="66" t="s">
        <v>81</v>
      </c>
      <c r="B54" s="66" t="s">
        <v>72</v>
      </c>
      <c r="C54" s="66">
        <v>15</v>
      </c>
      <c r="D54" s="66" t="s">
        <v>76</v>
      </c>
      <c r="E54" s="66">
        <v>1</v>
      </c>
      <c r="F54" s="66">
        <v>3</v>
      </c>
      <c r="G54" s="66" t="s">
        <v>76</v>
      </c>
      <c r="H54" s="66">
        <v>4</v>
      </c>
      <c r="I54" s="66">
        <v>1</v>
      </c>
      <c r="J54" s="66">
        <v>3</v>
      </c>
      <c r="K54" s="66">
        <v>2</v>
      </c>
      <c r="L54" s="66">
        <v>1</v>
      </c>
      <c r="M54" s="66" t="s">
        <v>76</v>
      </c>
      <c r="N54" s="66" t="s">
        <v>76</v>
      </c>
      <c r="O54" s="66" t="s">
        <v>76</v>
      </c>
      <c r="P54" s="66" t="s">
        <v>76</v>
      </c>
      <c r="Q54" s="66" t="s">
        <v>76</v>
      </c>
    </row>
    <row r="55" spans="1:17" x14ac:dyDescent="0.15">
      <c r="B55" s="66" t="s">
        <v>73</v>
      </c>
      <c r="C55" s="66">
        <v>0.63</v>
      </c>
      <c r="D55" s="66" t="s">
        <v>76</v>
      </c>
      <c r="E55" s="66">
        <v>0.04</v>
      </c>
      <c r="F55" s="66">
        <v>0.13</v>
      </c>
      <c r="G55" s="66" t="s">
        <v>76</v>
      </c>
      <c r="H55" s="66">
        <v>0.17</v>
      </c>
      <c r="I55" s="66">
        <v>0.04</v>
      </c>
      <c r="J55" s="66">
        <v>0.13</v>
      </c>
      <c r="K55" s="66">
        <v>0.08</v>
      </c>
      <c r="L55" s="66">
        <v>0.04</v>
      </c>
      <c r="M55" s="66" t="s">
        <v>76</v>
      </c>
      <c r="N55" s="66" t="s">
        <v>76</v>
      </c>
      <c r="O55" s="66" t="s">
        <v>76</v>
      </c>
      <c r="P55" s="66" t="s">
        <v>76</v>
      </c>
      <c r="Q55" s="66" t="s">
        <v>76</v>
      </c>
    </row>
    <row r="57" spans="1:17" x14ac:dyDescent="0.15">
      <c r="C57" s="67"/>
      <c r="E57" s="67"/>
      <c r="G57" s="67"/>
      <c r="H57" s="67"/>
      <c r="I57" s="67"/>
      <c r="J57" s="67"/>
      <c r="K57" s="67"/>
      <c r="L57" s="67"/>
      <c r="M57" s="67"/>
    </row>
    <row r="59" spans="1:17" x14ac:dyDescent="0.15">
      <c r="C59" s="67"/>
      <c r="E59" s="67"/>
      <c r="F59" s="67"/>
    </row>
    <row r="60" spans="1:17" x14ac:dyDescent="0.15">
      <c r="A60" s="66" t="s">
        <v>82</v>
      </c>
      <c r="B60" s="66" t="s">
        <v>72</v>
      </c>
      <c r="C60" s="66">
        <v>4</v>
      </c>
      <c r="D60" s="66" t="s">
        <v>76</v>
      </c>
      <c r="E60" s="66" t="s">
        <v>76</v>
      </c>
      <c r="F60" s="66" t="s">
        <v>76</v>
      </c>
      <c r="G60" s="66">
        <v>2</v>
      </c>
      <c r="H60" s="66">
        <v>1</v>
      </c>
      <c r="I60" s="66" t="s">
        <v>76</v>
      </c>
      <c r="J60" s="66" t="s">
        <v>76</v>
      </c>
      <c r="K60" s="66">
        <v>1</v>
      </c>
      <c r="L60" s="66" t="s">
        <v>76</v>
      </c>
      <c r="M60" s="66" t="s">
        <v>76</v>
      </c>
      <c r="N60" s="66" t="s">
        <v>76</v>
      </c>
      <c r="O60" s="66" t="s">
        <v>76</v>
      </c>
      <c r="P60" s="66" t="s">
        <v>76</v>
      </c>
      <c r="Q60" s="66" t="s">
        <v>76</v>
      </c>
    </row>
    <row r="61" spans="1:17" x14ac:dyDescent="0.15">
      <c r="B61" s="66" t="s">
        <v>73</v>
      </c>
      <c r="C61" s="66">
        <v>0.17</v>
      </c>
      <c r="D61" s="66" t="s">
        <v>76</v>
      </c>
      <c r="E61" s="66" t="s">
        <v>76</v>
      </c>
      <c r="F61" s="66" t="s">
        <v>76</v>
      </c>
      <c r="G61" s="66">
        <v>0.08</v>
      </c>
      <c r="H61" s="66">
        <v>0.04</v>
      </c>
      <c r="I61" s="66" t="s">
        <v>76</v>
      </c>
      <c r="J61" s="66" t="s">
        <v>76</v>
      </c>
      <c r="K61" s="66">
        <v>0.04</v>
      </c>
      <c r="L61" s="66" t="s">
        <v>76</v>
      </c>
      <c r="M61" s="66" t="s">
        <v>76</v>
      </c>
      <c r="N61" s="66" t="s">
        <v>76</v>
      </c>
      <c r="O61" s="66" t="s">
        <v>76</v>
      </c>
      <c r="P61" s="66" t="s">
        <v>76</v>
      </c>
      <c r="Q61" s="66" t="s">
        <v>76</v>
      </c>
    </row>
    <row r="64" spans="1:17" x14ac:dyDescent="0.15">
      <c r="A64" s="66" t="s">
        <v>83</v>
      </c>
      <c r="B64" s="66" t="s">
        <v>72</v>
      </c>
      <c r="C64" s="66" t="s">
        <v>76</v>
      </c>
      <c r="D64" s="66" t="s">
        <v>76</v>
      </c>
      <c r="E64" s="66" t="s">
        <v>76</v>
      </c>
      <c r="F64" s="66" t="s">
        <v>76</v>
      </c>
      <c r="G64" s="66" t="s">
        <v>76</v>
      </c>
      <c r="H64" s="66" t="s">
        <v>76</v>
      </c>
      <c r="I64" s="66" t="s">
        <v>76</v>
      </c>
      <c r="J64" s="66" t="s">
        <v>76</v>
      </c>
      <c r="K64" s="66" t="s">
        <v>76</v>
      </c>
      <c r="L64" s="66" t="s">
        <v>76</v>
      </c>
      <c r="M64" s="66" t="s">
        <v>76</v>
      </c>
      <c r="N64" s="66" t="s">
        <v>76</v>
      </c>
      <c r="O64" s="66" t="s">
        <v>76</v>
      </c>
      <c r="P64" s="66" t="s">
        <v>76</v>
      </c>
      <c r="Q64" s="66" t="s">
        <v>76</v>
      </c>
    </row>
    <row r="65" spans="1:23" x14ac:dyDescent="0.15">
      <c r="B65" s="66" t="s">
        <v>73</v>
      </c>
      <c r="C65" s="66" t="s">
        <v>76</v>
      </c>
      <c r="D65" s="66" t="s">
        <v>76</v>
      </c>
      <c r="E65" s="66" t="s">
        <v>76</v>
      </c>
      <c r="F65" s="66" t="s">
        <v>76</v>
      </c>
      <c r="G65" s="66" t="s">
        <v>76</v>
      </c>
      <c r="H65" s="66" t="s">
        <v>76</v>
      </c>
      <c r="I65" s="66" t="s">
        <v>76</v>
      </c>
      <c r="J65" s="66" t="s">
        <v>76</v>
      </c>
      <c r="K65" s="66" t="s">
        <v>76</v>
      </c>
      <c r="L65" s="66" t="s">
        <v>76</v>
      </c>
      <c r="M65" s="66" t="s">
        <v>76</v>
      </c>
      <c r="N65" s="66" t="s">
        <v>76</v>
      </c>
      <c r="O65" s="66" t="s">
        <v>76</v>
      </c>
      <c r="P65" s="66" t="s">
        <v>76</v>
      </c>
      <c r="Q65" s="66" t="s">
        <v>76</v>
      </c>
    </row>
    <row r="66" spans="1:23" x14ac:dyDescent="0.15">
      <c r="A66" s="66" t="s">
        <v>84</v>
      </c>
      <c r="B66" s="66" t="s">
        <v>72</v>
      </c>
      <c r="C66" s="66" t="s">
        <v>76</v>
      </c>
      <c r="D66" s="66" t="s">
        <v>76</v>
      </c>
      <c r="E66" s="66" t="s">
        <v>76</v>
      </c>
      <c r="F66" s="66" t="s">
        <v>76</v>
      </c>
      <c r="G66" s="66" t="s">
        <v>76</v>
      </c>
      <c r="H66" s="66" t="s">
        <v>76</v>
      </c>
      <c r="I66" s="66" t="s">
        <v>76</v>
      </c>
      <c r="J66" s="66" t="s">
        <v>76</v>
      </c>
      <c r="K66" s="66" t="s">
        <v>76</v>
      </c>
      <c r="L66" s="66" t="s">
        <v>76</v>
      </c>
      <c r="M66" s="66" t="s">
        <v>76</v>
      </c>
      <c r="N66" s="66" t="s">
        <v>76</v>
      </c>
      <c r="O66" s="66" t="s">
        <v>76</v>
      </c>
      <c r="P66" s="66" t="s">
        <v>76</v>
      </c>
      <c r="Q66" s="66" t="s">
        <v>76</v>
      </c>
    </row>
    <row r="67" spans="1:23" x14ac:dyDescent="0.15">
      <c r="B67" s="66" t="s">
        <v>73</v>
      </c>
      <c r="C67" s="66" t="s">
        <v>76</v>
      </c>
      <c r="D67" s="66" t="s">
        <v>76</v>
      </c>
      <c r="E67" s="66" t="s">
        <v>76</v>
      </c>
      <c r="F67" s="66" t="s">
        <v>76</v>
      </c>
      <c r="G67" s="66" t="s">
        <v>76</v>
      </c>
      <c r="H67" s="66" t="s">
        <v>76</v>
      </c>
      <c r="I67" s="66" t="s">
        <v>76</v>
      </c>
      <c r="J67" s="66" t="s">
        <v>76</v>
      </c>
      <c r="K67" s="66" t="s">
        <v>76</v>
      </c>
      <c r="L67" s="66" t="s">
        <v>76</v>
      </c>
      <c r="M67" s="66" t="s">
        <v>76</v>
      </c>
      <c r="N67" s="66" t="s">
        <v>76</v>
      </c>
      <c r="O67" s="66" t="s">
        <v>76</v>
      </c>
      <c r="P67" s="66" t="s">
        <v>76</v>
      </c>
      <c r="Q67" s="66" t="s">
        <v>76</v>
      </c>
    </row>
    <row r="68" spans="1:23" x14ac:dyDescent="0.15">
      <c r="A68" s="66" t="s">
        <v>85</v>
      </c>
      <c r="B68" s="66" t="s">
        <v>72</v>
      </c>
      <c r="C68" s="66">
        <v>2</v>
      </c>
      <c r="D68" s="66" t="s">
        <v>76</v>
      </c>
      <c r="E68" s="66" t="s">
        <v>76</v>
      </c>
      <c r="F68" s="66" t="s">
        <v>76</v>
      </c>
      <c r="G68" s="66" t="s">
        <v>76</v>
      </c>
      <c r="H68" s="66" t="s">
        <v>76</v>
      </c>
      <c r="I68" s="66" t="s">
        <v>76</v>
      </c>
      <c r="J68" s="66" t="s">
        <v>76</v>
      </c>
      <c r="K68" s="66">
        <v>1</v>
      </c>
      <c r="L68" s="66" t="s">
        <v>76</v>
      </c>
      <c r="M68" s="66" t="s">
        <v>76</v>
      </c>
      <c r="N68" s="66" t="s">
        <v>76</v>
      </c>
      <c r="O68" s="66">
        <v>1</v>
      </c>
      <c r="P68" s="66" t="s">
        <v>76</v>
      </c>
      <c r="Q68" s="66" t="s">
        <v>76</v>
      </c>
    </row>
    <row r="69" spans="1:23" x14ac:dyDescent="0.15">
      <c r="B69" s="66" t="s">
        <v>73</v>
      </c>
      <c r="C69" s="66">
        <v>0.08</v>
      </c>
      <c r="D69" s="66" t="s">
        <v>76</v>
      </c>
      <c r="E69" s="66" t="s">
        <v>76</v>
      </c>
      <c r="F69" s="66" t="s">
        <v>76</v>
      </c>
      <c r="G69" s="66" t="s">
        <v>76</v>
      </c>
      <c r="H69" s="66" t="s">
        <v>76</v>
      </c>
      <c r="I69" s="66" t="s">
        <v>76</v>
      </c>
      <c r="J69" s="66" t="s">
        <v>76</v>
      </c>
      <c r="K69" s="66">
        <v>0.04</v>
      </c>
      <c r="L69" s="66" t="s">
        <v>76</v>
      </c>
      <c r="M69" s="66" t="s">
        <v>76</v>
      </c>
      <c r="N69" s="66" t="s">
        <v>76</v>
      </c>
      <c r="O69" s="66">
        <v>0.04</v>
      </c>
      <c r="P69" s="66" t="s">
        <v>76</v>
      </c>
      <c r="Q69" s="66" t="s">
        <v>76</v>
      </c>
    </row>
    <row r="71" spans="1:23" x14ac:dyDescent="0.15">
      <c r="A71" s="66" t="s">
        <v>87</v>
      </c>
    </row>
    <row r="72" spans="1:23" x14ac:dyDescent="0.15">
      <c r="A72" s="66" t="s">
        <v>55</v>
      </c>
      <c r="B72" s="66" t="s">
        <v>56</v>
      </c>
    </row>
    <row r="73" spans="1:23" x14ac:dyDescent="0.15">
      <c r="C73" s="66" t="s">
        <v>57</v>
      </c>
      <c r="D73" s="66" t="s">
        <v>58</v>
      </c>
      <c r="E73" s="66" t="s">
        <v>59</v>
      </c>
      <c r="F73" s="66" t="s">
        <v>60</v>
      </c>
      <c r="G73" s="66">
        <v>2</v>
      </c>
      <c r="H73" s="66">
        <v>3</v>
      </c>
      <c r="I73" s="66">
        <v>4</v>
      </c>
      <c r="J73" s="66">
        <v>5</v>
      </c>
      <c r="K73" s="66">
        <v>6</v>
      </c>
      <c r="L73" s="66">
        <v>7</v>
      </c>
      <c r="M73" s="66">
        <v>8</v>
      </c>
      <c r="N73" s="66">
        <v>9</v>
      </c>
      <c r="O73" s="66" t="s">
        <v>61</v>
      </c>
      <c r="P73" s="66" t="s">
        <v>62</v>
      </c>
      <c r="Q73" s="66" t="s">
        <v>63</v>
      </c>
      <c r="R73" s="66" t="s">
        <v>64</v>
      </c>
      <c r="S73" s="66" t="s">
        <v>65</v>
      </c>
      <c r="T73" s="66" t="s">
        <v>66</v>
      </c>
      <c r="U73" s="66" t="s">
        <v>67</v>
      </c>
      <c r="V73" s="66" t="s">
        <v>68</v>
      </c>
      <c r="W73" s="66" t="s">
        <v>69</v>
      </c>
    </row>
    <row r="74" spans="1:23" x14ac:dyDescent="0.15">
      <c r="D74" s="66" t="s">
        <v>58</v>
      </c>
      <c r="E74" s="66" t="s">
        <v>59</v>
      </c>
      <c r="F74" s="66" t="s">
        <v>60</v>
      </c>
      <c r="G74" s="66">
        <v>2</v>
      </c>
      <c r="H74" s="66">
        <v>3</v>
      </c>
      <c r="I74" s="66">
        <v>4</v>
      </c>
      <c r="J74" s="66">
        <v>5</v>
      </c>
      <c r="K74" s="66">
        <v>6</v>
      </c>
      <c r="L74" s="66">
        <v>7</v>
      </c>
      <c r="M74" s="66">
        <v>8</v>
      </c>
      <c r="N74" s="66">
        <v>9</v>
      </c>
      <c r="O74" s="66" t="s">
        <v>61</v>
      </c>
      <c r="P74" s="66" t="s">
        <v>62</v>
      </c>
      <c r="Q74" s="66" t="s">
        <v>70</v>
      </c>
    </row>
    <row r="75" spans="1:23" x14ac:dyDescent="0.15">
      <c r="A75" s="66" t="s">
        <v>71</v>
      </c>
      <c r="B75" s="66" t="s">
        <v>72</v>
      </c>
      <c r="C75" s="66">
        <v>1765</v>
      </c>
      <c r="D75" s="66">
        <v>9</v>
      </c>
      <c r="E75" s="66">
        <v>12</v>
      </c>
      <c r="F75" s="66">
        <v>39</v>
      </c>
      <c r="G75" s="66">
        <v>27</v>
      </c>
      <c r="H75" s="66">
        <v>52</v>
      </c>
      <c r="I75" s="66">
        <v>63</v>
      </c>
      <c r="J75" s="66">
        <v>59</v>
      </c>
      <c r="K75" s="66">
        <v>49</v>
      </c>
      <c r="L75" s="66">
        <v>69</v>
      </c>
      <c r="M75" s="66">
        <v>55</v>
      </c>
      <c r="N75" s="66">
        <v>71</v>
      </c>
      <c r="O75" s="66">
        <v>310</v>
      </c>
      <c r="P75" s="66">
        <v>179</v>
      </c>
      <c r="Q75" s="66">
        <v>88</v>
      </c>
      <c r="R75" s="66">
        <v>126</v>
      </c>
      <c r="S75" s="66">
        <v>234</v>
      </c>
      <c r="T75" s="66">
        <v>184</v>
      </c>
      <c r="U75" s="66">
        <v>75</v>
      </c>
      <c r="V75" s="66">
        <v>42</v>
      </c>
      <c r="W75" s="66">
        <v>22</v>
      </c>
    </row>
    <row r="76" spans="1:23" x14ac:dyDescent="0.15">
      <c r="B76" s="66" t="s">
        <v>73</v>
      </c>
      <c r="C76" s="67">
        <v>43.05</v>
      </c>
      <c r="D76" s="66">
        <v>0.22</v>
      </c>
      <c r="E76" s="66">
        <v>0.28999999999999998</v>
      </c>
      <c r="F76" s="66">
        <v>0.95</v>
      </c>
      <c r="G76" s="66">
        <v>0.66</v>
      </c>
      <c r="H76" s="66">
        <v>1.27</v>
      </c>
      <c r="I76" s="66">
        <v>1.54</v>
      </c>
      <c r="J76" s="66">
        <v>1.44</v>
      </c>
      <c r="K76" s="66">
        <v>1.2</v>
      </c>
      <c r="L76" s="66">
        <v>1.68</v>
      </c>
      <c r="M76" s="66">
        <v>1.34</v>
      </c>
      <c r="N76" s="66">
        <v>1.73</v>
      </c>
      <c r="O76" s="67">
        <v>7.56</v>
      </c>
      <c r="P76" s="66">
        <v>4.37</v>
      </c>
      <c r="Q76" s="66">
        <v>2.15</v>
      </c>
      <c r="R76" s="66">
        <v>3.07</v>
      </c>
      <c r="S76" s="66">
        <v>5.71</v>
      </c>
      <c r="T76" s="66">
        <v>4.49</v>
      </c>
      <c r="U76" s="66">
        <v>1.83</v>
      </c>
      <c r="V76" s="66">
        <v>1.02</v>
      </c>
      <c r="W76" s="66">
        <v>0.54</v>
      </c>
    </row>
    <row r="77" spans="1:23" x14ac:dyDescent="0.15">
      <c r="A77" s="66" t="s">
        <v>74</v>
      </c>
      <c r="B77" s="66" t="s">
        <v>72</v>
      </c>
      <c r="C77" s="67">
        <v>212</v>
      </c>
      <c r="D77" s="66" t="s">
        <v>76</v>
      </c>
      <c r="E77" s="66">
        <v>4</v>
      </c>
      <c r="F77" s="66">
        <v>1</v>
      </c>
      <c r="G77" s="66">
        <v>1</v>
      </c>
      <c r="H77" s="66" t="s">
        <v>76</v>
      </c>
      <c r="I77" s="66">
        <v>1</v>
      </c>
      <c r="J77" s="66">
        <v>2</v>
      </c>
      <c r="K77" s="66">
        <v>2</v>
      </c>
      <c r="L77" s="66">
        <v>2</v>
      </c>
      <c r="M77" s="66" t="s">
        <v>76</v>
      </c>
      <c r="N77" s="66">
        <v>2</v>
      </c>
      <c r="O77" s="67">
        <v>9</v>
      </c>
      <c r="P77" s="66">
        <v>9</v>
      </c>
      <c r="Q77" s="66">
        <v>27</v>
      </c>
      <c r="R77" s="66">
        <v>25</v>
      </c>
      <c r="S77" s="66">
        <v>24</v>
      </c>
      <c r="T77" s="66">
        <v>32</v>
      </c>
      <c r="U77" s="66">
        <v>26</v>
      </c>
      <c r="V77" s="66">
        <v>22</v>
      </c>
      <c r="W77" s="66">
        <v>23</v>
      </c>
    </row>
    <row r="78" spans="1:23" x14ac:dyDescent="0.15">
      <c r="B78" s="66" t="s">
        <v>73</v>
      </c>
      <c r="C78" s="67">
        <v>5.17</v>
      </c>
      <c r="D78" s="66" t="s">
        <v>76</v>
      </c>
      <c r="E78" s="66">
        <v>0.1</v>
      </c>
      <c r="F78" s="66">
        <v>0.02</v>
      </c>
      <c r="G78" s="66">
        <v>0.02</v>
      </c>
      <c r="H78" s="66" t="s">
        <v>76</v>
      </c>
      <c r="I78" s="66">
        <v>0.02</v>
      </c>
      <c r="J78" s="66">
        <v>0.05</v>
      </c>
      <c r="K78" s="66">
        <v>0.05</v>
      </c>
      <c r="L78" s="66">
        <v>0.05</v>
      </c>
      <c r="M78" s="66" t="s">
        <v>76</v>
      </c>
      <c r="N78" s="66">
        <v>0.05</v>
      </c>
      <c r="O78" s="67">
        <v>0.22</v>
      </c>
      <c r="P78" s="66">
        <v>0.22</v>
      </c>
      <c r="Q78" s="66">
        <v>0.66</v>
      </c>
      <c r="R78" s="66">
        <v>0.61</v>
      </c>
      <c r="S78" s="66">
        <v>0.59</v>
      </c>
      <c r="T78" s="66">
        <v>0.78</v>
      </c>
      <c r="U78" s="66">
        <v>0.63</v>
      </c>
      <c r="V78" s="66">
        <v>0.54</v>
      </c>
      <c r="W78" s="66">
        <v>0.56000000000000005</v>
      </c>
    </row>
    <row r="79" spans="1:23" x14ac:dyDescent="0.15">
      <c r="A79" s="66" t="s">
        <v>75</v>
      </c>
      <c r="B79" s="66" t="s">
        <v>72</v>
      </c>
      <c r="C79" s="66">
        <v>4</v>
      </c>
      <c r="D79" s="66" t="s">
        <v>76</v>
      </c>
      <c r="E79" s="66">
        <v>1</v>
      </c>
      <c r="F79" s="66">
        <v>3</v>
      </c>
      <c r="G79" s="66" t="s">
        <v>76</v>
      </c>
      <c r="H79" s="66" t="s">
        <v>76</v>
      </c>
      <c r="I79" s="66" t="s">
        <v>76</v>
      </c>
      <c r="J79" s="66" t="s">
        <v>76</v>
      </c>
      <c r="K79" s="66" t="s">
        <v>76</v>
      </c>
      <c r="L79" s="66" t="s">
        <v>76</v>
      </c>
      <c r="M79" s="66" t="s">
        <v>76</v>
      </c>
      <c r="N79" s="66" t="s">
        <v>76</v>
      </c>
      <c r="O79" s="66" t="s">
        <v>76</v>
      </c>
      <c r="P79" s="66" t="s">
        <v>76</v>
      </c>
      <c r="Q79" s="66" t="s">
        <v>76</v>
      </c>
    </row>
    <row r="80" spans="1:23" x14ac:dyDescent="0.15">
      <c r="B80" s="66" t="s">
        <v>73</v>
      </c>
      <c r="C80" s="66">
        <v>0.17</v>
      </c>
      <c r="D80" s="66" t="s">
        <v>76</v>
      </c>
      <c r="E80" s="66">
        <v>0.04</v>
      </c>
      <c r="F80" s="66">
        <v>0.13</v>
      </c>
      <c r="G80" s="66" t="s">
        <v>76</v>
      </c>
      <c r="H80" s="66" t="s">
        <v>76</v>
      </c>
      <c r="I80" s="66" t="s">
        <v>76</v>
      </c>
      <c r="J80" s="66" t="s">
        <v>76</v>
      </c>
      <c r="K80" s="66" t="s">
        <v>76</v>
      </c>
      <c r="L80" s="66" t="s">
        <v>76</v>
      </c>
      <c r="M80" s="66" t="s">
        <v>76</v>
      </c>
      <c r="N80" s="66" t="s">
        <v>76</v>
      </c>
      <c r="O80" s="66" t="s">
        <v>76</v>
      </c>
      <c r="P80" s="66" t="s">
        <v>76</v>
      </c>
      <c r="Q80" s="66" t="s">
        <v>76</v>
      </c>
    </row>
    <row r="81" spans="1:17" x14ac:dyDescent="0.15">
      <c r="A81" s="66" t="s">
        <v>77</v>
      </c>
      <c r="B81" s="66" t="s">
        <v>72</v>
      </c>
      <c r="C81" s="66">
        <v>1</v>
      </c>
      <c r="D81" s="66" t="s">
        <v>76</v>
      </c>
      <c r="E81" s="66" t="s">
        <v>76</v>
      </c>
      <c r="F81" s="66" t="s">
        <v>76</v>
      </c>
      <c r="G81" s="66" t="s">
        <v>76</v>
      </c>
      <c r="H81" s="66" t="s">
        <v>76</v>
      </c>
      <c r="I81" s="66" t="s">
        <v>76</v>
      </c>
      <c r="J81" s="66">
        <v>1</v>
      </c>
      <c r="K81" s="66" t="s">
        <v>76</v>
      </c>
      <c r="L81" s="66" t="s">
        <v>76</v>
      </c>
      <c r="M81" s="66" t="s">
        <v>76</v>
      </c>
      <c r="N81" s="66" t="s">
        <v>76</v>
      </c>
      <c r="O81" s="66" t="s">
        <v>76</v>
      </c>
      <c r="P81" s="66" t="s">
        <v>76</v>
      </c>
      <c r="Q81" s="66" t="s">
        <v>76</v>
      </c>
    </row>
    <row r="82" spans="1:17" x14ac:dyDescent="0.15">
      <c r="B82" s="66" t="s">
        <v>73</v>
      </c>
      <c r="C82" s="66">
        <v>0.04</v>
      </c>
      <c r="D82" s="66" t="s">
        <v>76</v>
      </c>
      <c r="E82" s="66" t="s">
        <v>76</v>
      </c>
      <c r="F82" s="66" t="s">
        <v>76</v>
      </c>
      <c r="G82" s="66" t="s">
        <v>76</v>
      </c>
      <c r="H82" s="66" t="s">
        <v>76</v>
      </c>
      <c r="I82" s="66" t="s">
        <v>76</v>
      </c>
      <c r="J82" s="66">
        <v>0.04</v>
      </c>
      <c r="K82" s="66" t="s">
        <v>76</v>
      </c>
      <c r="L82" s="66" t="s">
        <v>76</v>
      </c>
      <c r="M82" s="66" t="s">
        <v>76</v>
      </c>
      <c r="N82" s="66" t="s">
        <v>76</v>
      </c>
      <c r="O82" s="66" t="s">
        <v>76</v>
      </c>
      <c r="P82" s="66" t="s">
        <v>76</v>
      </c>
      <c r="Q82" s="66" t="s">
        <v>76</v>
      </c>
    </row>
    <row r="83" spans="1:17" x14ac:dyDescent="0.15">
      <c r="A83" s="66" t="s">
        <v>78</v>
      </c>
      <c r="B83" s="66" t="s">
        <v>72</v>
      </c>
      <c r="C83" s="66">
        <v>8</v>
      </c>
      <c r="D83" s="66" t="s">
        <v>76</v>
      </c>
      <c r="E83" s="66">
        <v>1</v>
      </c>
      <c r="F83" s="66" t="s">
        <v>76</v>
      </c>
      <c r="G83" s="66">
        <v>1</v>
      </c>
      <c r="H83" s="66">
        <v>1</v>
      </c>
      <c r="I83" s="66">
        <v>2</v>
      </c>
      <c r="J83" s="66">
        <v>2</v>
      </c>
      <c r="K83" s="66" t="s">
        <v>76</v>
      </c>
      <c r="L83" s="66">
        <v>1</v>
      </c>
      <c r="M83" s="66" t="s">
        <v>76</v>
      </c>
      <c r="N83" s="66" t="s">
        <v>76</v>
      </c>
      <c r="O83" s="66" t="s">
        <v>76</v>
      </c>
      <c r="P83" s="66" t="s">
        <v>76</v>
      </c>
      <c r="Q83" s="66" t="s">
        <v>76</v>
      </c>
    </row>
    <row r="84" spans="1:17" x14ac:dyDescent="0.15">
      <c r="B84" s="66" t="s">
        <v>73</v>
      </c>
      <c r="C84" s="67">
        <v>0.33</v>
      </c>
      <c r="D84" s="66" t="s">
        <v>76</v>
      </c>
      <c r="E84" s="66">
        <v>0.04</v>
      </c>
      <c r="F84" s="66" t="s">
        <v>76</v>
      </c>
      <c r="G84" s="66">
        <v>0.04</v>
      </c>
      <c r="H84" s="67">
        <v>0.04</v>
      </c>
      <c r="I84" s="67">
        <v>0.08</v>
      </c>
      <c r="J84" s="66">
        <v>0.08</v>
      </c>
      <c r="K84" s="67" t="s">
        <v>76</v>
      </c>
      <c r="L84" s="67">
        <v>0.04</v>
      </c>
      <c r="M84" s="67" t="s">
        <v>76</v>
      </c>
      <c r="N84" s="66" t="s">
        <v>76</v>
      </c>
      <c r="O84" s="66" t="s">
        <v>76</v>
      </c>
      <c r="P84" s="66" t="s">
        <v>76</v>
      </c>
      <c r="Q84" s="67" t="s">
        <v>76</v>
      </c>
    </row>
    <row r="85" spans="1:17" x14ac:dyDescent="0.15">
      <c r="A85" s="66" t="s">
        <v>79</v>
      </c>
      <c r="B85" s="66" t="s">
        <v>72</v>
      </c>
      <c r="C85" s="66">
        <v>61</v>
      </c>
      <c r="D85" s="66">
        <v>1</v>
      </c>
      <c r="E85" s="66">
        <v>6</v>
      </c>
      <c r="F85" s="66">
        <v>4</v>
      </c>
      <c r="G85" s="66">
        <v>5</v>
      </c>
      <c r="H85" s="66">
        <v>6</v>
      </c>
      <c r="I85" s="66">
        <v>3</v>
      </c>
      <c r="J85" s="66" t="s">
        <v>76</v>
      </c>
      <c r="K85" s="66">
        <v>3</v>
      </c>
      <c r="L85" s="66" t="s">
        <v>76</v>
      </c>
      <c r="M85" s="66">
        <v>2</v>
      </c>
      <c r="N85" s="66">
        <v>1</v>
      </c>
      <c r="O85" s="66">
        <v>14</v>
      </c>
      <c r="P85" s="66" t="s">
        <v>76</v>
      </c>
      <c r="Q85" s="66">
        <v>16</v>
      </c>
    </row>
    <row r="86" spans="1:17" x14ac:dyDescent="0.15">
      <c r="B86" s="66" t="s">
        <v>73</v>
      </c>
      <c r="C86" s="67">
        <v>2.54</v>
      </c>
      <c r="D86" s="66">
        <v>0.04</v>
      </c>
      <c r="E86" s="67">
        <v>0.25</v>
      </c>
      <c r="F86" s="67">
        <v>0.17</v>
      </c>
      <c r="G86" s="67">
        <v>0.21</v>
      </c>
      <c r="H86" s="67">
        <v>0.25</v>
      </c>
      <c r="I86" s="67">
        <v>0.13</v>
      </c>
      <c r="J86" s="67" t="s">
        <v>76</v>
      </c>
      <c r="K86" s="67">
        <v>0.13</v>
      </c>
      <c r="L86" s="67" t="s">
        <v>76</v>
      </c>
      <c r="M86" s="67">
        <v>0.08</v>
      </c>
      <c r="N86" s="67">
        <v>0.04</v>
      </c>
      <c r="O86" s="67">
        <v>0.57999999999999996</v>
      </c>
      <c r="P86" s="67" t="s">
        <v>76</v>
      </c>
      <c r="Q86" s="67">
        <v>0.67</v>
      </c>
    </row>
    <row r="87" spans="1:17" x14ac:dyDescent="0.15">
      <c r="A87" s="66" t="s">
        <v>80</v>
      </c>
      <c r="B87" s="66" t="s">
        <v>72</v>
      </c>
      <c r="C87" s="66">
        <v>3</v>
      </c>
      <c r="D87" s="66" t="s">
        <v>76</v>
      </c>
      <c r="E87" s="66" t="s">
        <v>76</v>
      </c>
      <c r="F87" s="66" t="s">
        <v>76</v>
      </c>
      <c r="G87" s="66" t="s">
        <v>76</v>
      </c>
      <c r="H87" s="66" t="s">
        <v>76</v>
      </c>
      <c r="I87" s="66" t="s">
        <v>76</v>
      </c>
      <c r="J87" s="66">
        <v>1</v>
      </c>
      <c r="K87" s="66" t="s">
        <v>76</v>
      </c>
      <c r="L87" s="66">
        <v>1</v>
      </c>
      <c r="M87" s="66" t="s">
        <v>76</v>
      </c>
      <c r="N87" s="66" t="s">
        <v>76</v>
      </c>
      <c r="O87" s="66" t="s">
        <v>76</v>
      </c>
      <c r="P87" s="66" t="s">
        <v>76</v>
      </c>
      <c r="Q87" s="66">
        <v>1</v>
      </c>
    </row>
    <row r="88" spans="1:17" x14ac:dyDescent="0.15">
      <c r="B88" s="66" t="s">
        <v>73</v>
      </c>
      <c r="C88" s="67">
        <v>0.13</v>
      </c>
      <c r="D88" s="66" t="s">
        <v>76</v>
      </c>
      <c r="E88" s="66" t="s">
        <v>76</v>
      </c>
      <c r="F88" s="66" t="s">
        <v>76</v>
      </c>
      <c r="G88" s="66" t="s">
        <v>76</v>
      </c>
      <c r="H88" s="66" t="s">
        <v>76</v>
      </c>
      <c r="I88" s="66" t="s">
        <v>76</v>
      </c>
      <c r="J88" s="66">
        <v>0.04</v>
      </c>
      <c r="K88" s="67" t="s">
        <v>76</v>
      </c>
      <c r="L88" s="67">
        <v>0.04</v>
      </c>
      <c r="M88" s="66" t="s">
        <v>76</v>
      </c>
      <c r="N88" s="67" t="s">
        <v>76</v>
      </c>
      <c r="O88" s="67" t="s">
        <v>76</v>
      </c>
      <c r="P88" s="66" t="s">
        <v>76</v>
      </c>
      <c r="Q88" s="66">
        <v>0.04</v>
      </c>
    </row>
    <row r="90" spans="1:17" x14ac:dyDescent="0.15">
      <c r="C90" s="67"/>
      <c r="E90" s="67"/>
      <c r="O90" s="67"/>
    </row>
    <row r="92" spans="1:17" x14ac:dyDescent="0.15">
      <c r="C92" s="67"/>
      <c r="G92" s="67"/>
      <c r="H92" s="67"/>
      <c r="I92" s="67"/>
      <c r="J92" s="67"/>
      <c r="L92" s="67"/>
      <c r="N92" s="67"/>
      <c r="O92" s="67"/>
    </row>
    <row r="93" spans="1:17" x14ac:dyDescent="0.15">
      <c r="A93" s="66" t="s">
        <v>81</v>
      </c>
      <c r="B93" s="66" t="s">
        <v>72</v>
      </c>
      <c r="C93" s="66">
        <v>14</v>
      </c>
      <c r="D93" s="66" t="s">
        <v>76</v>
      </c>
      <c r="E93" s="66">
        <v>1</v>
      </c>
      <c r="F93" s="66">
        <v>5</v>
      </c>
      <c r="G93" s="66">
        <v>1</v>
      </c>
      <c r="H93" s="66">
        <v>1</v>
      </c>
      <c r="I93" s="66" t="s">
        <v>76</v>
      </c>
      <c r="J93" s="66">
        <v>1</v>
      </c>
      <c r="K93" s="66">
        <v>1</v>
      </c>
      <c r="L93" s="66">
        <v>2</v>
      </c>
      <c r="M93" s="66" t="s">
        <v>76</v>
      </c>
      <c r="N93" s="66">
        <v>1</v>
      </c>
      <c r="O93" s="66" t="s">
        <v>76</v>
      </c>
      <c r="P93" s="66" t="s">
        <v>76</v>
      </c>
      <c r="Q93" s="66">
        <v>1</v>
      </c>
    </row>
    <row r="94" spans="1:17" x14ac:dyDescent="0.15">
      <c r="B94" s="66" t="s">
        <v>73</v>
      </c>
      <c r="C94" s="67">
        <v>0.57999999999999996</v>
      </c>
      <c r="D94" s="66" t="s">
        <v>76</v>
      </c>
      <c r="E94" s="67">
        <v>0.04</v>
      </c>
      <c r="F94" s="66">
        <v>0.21</v>
      </c>
      <c r="G94" s="67">
        <v>0.04</v>
      </c>
      <c r="H94" s="66">
        <v>0.04</v>
      </c>
      <c r="I94" s="66" t="s">
        <v>76</v>
      </c>
      <c r="J94" s="66">
        <v>0.04</v>
      </c>
      <c r="K94" s="66">
        <v>0.04</v>
      </c>
      <c r="L94" s="66">
        <v>0.08</v>
      </c>
      <c r="M94" s="66" t="s">
        <v>76</v>
      </c>
      <c r="N94" s="66">
        <v>0.04</v>
      </c>
      <c r="O94" s="66" t="s">
        <v>76</v>
      </c>
      <c r="P94" s="66" t="s">
        <v>76</v>
      </c>
      <c r="Q94" s="66">
        <v>0.04</v>
      </c>
    </row>
    <row r="97" spans="1:17" x14ac:dyDescent="0.15">
      <c r="A97" s="66" t="s">
        <v>82</v>
      </c>
      <c r="B97" s="66" t="s">
        <v>72</v>
      </c>
      <c r="C97" s="66">
        <v>8</v>
      </c>
      <c r="D97" s="66" t="s">
        <v>76</v>
      </c>
      <c r="E97" s="66">
        <v>1</v>
      </c>
      <c r="F97" s="66" t="s">
        <v>76</v>
      </c>
      <c r="G97" s="66">
        <v>1</v>
      </c>
      <c r="H97" s="66" t="s">
        <v>76</v>
      </c>
      <c r="I97" s="66">
        <v>2</v>
      </c>
      <c r="J97" s="66">
        <v>4</v>
      </c>
      <c r="K97" s="66" t="s">
        <v>76</v>
      </c>
      <c r="L97" s="66" t="s">
        <v>76</v>
      </c>
      <c r="M97" s="66" t="s">
        <v>76</v>
      </c>
      <c r="N97" s="66" t="s">
        <v>76</v>
      </c>
      <c r="O97" s="66" t="s">
        <v>76</v>
      </c>
      <c r="P97" s="66" t="s">
        <v>76</v>
      </c>
      <c r="Q97" s="66" t="s">
        <v>76</v>
      </c>
    </row>
    <row r="98" spans="1:17" x14ac:dyDescent="0.15">
      <c r="B98" s="66" t="s">
        <v>73</v>
      </c>
      <c r="C98" s="66">
        <v>0.33</v>
      </c>
      <c r="D98" s="66" t="s">
        <v>76</v>
      </c>
      <c r="E98" s="66">
        <v>0.04</v>
      </c>
      <c r="F98" s="66" t="s">
        <v>76</v>
      </c>
      <c r="G98" s="66">
        <v>0.04</v>
      </c>
      <c r="H98" s="66" t="s">
        <v>76</v>
      </c>
      <c r="I98" s="66">
        <v>0.08</v>
      </c>
      <c r="J98" s="66">
        <v>0.17</v>
      </c>
      <c r="K98" s="66" t="s">
        <v>76</v>
      </c>
      <c r="L98" s="66" t="s">
        <v>76</v>
      </c>
      <c r="M98" s="66" t="s">
        <v>76</v>
      </c>
      <c r="N98" s="66" t="s">
        <v>76</v>
      </c>
      <c r="O98" s="66" t="s">
        <v>76</v>
      </c>
      <c r="P98" s="66" t="s">
        <v>76</v>
      </c>
      <c r="Q98" s="66" t="s">
        <v>76</v>
      </c>
    </row>
    <row r="99" spans="1:17" x14ac:dyDescent="0.15">
      <c r="A99" s="66" t="s">
        <v>83</v>
      </c>
      <c r="B99" s="66" t="s">
        <v>72</v>
      </c>
      <c r="C99" s="66">
        <v>2</v>
      </c>
      <c r="D99" s="66" t="s">
        <v>76</v>
      </c>
      <c r="E99" s="66">
        <v>1</v>
      </c>
      <c r="F99" s="66">
        <v>1</v>
      </c>
      <c r="G99" s="66" t="s">
        <v>76</v>
      </c>
      <c r="H99" s="66" t="s">
        <v>76</v>
      </c>
      <c r="I99" s="66" t="s">
        <v>76</v>
      </c>
      <c r="J99" s="66" t="s">
        <v>76</v>
      </c>
      <c r="K99" s="66" t="s">
        <v>76</v>
      </c>
      <c r="L99" s="66" t="s">
        <v>76</v>
      </c>
      <c r="M99" s="66" t="s">
        <v>76</v>
      </c>
      <c r="N99" s="66" t="s">
        <v>76</v>
      </c>
      <c r="O99" s="66" t="s">
        <v>76</v>
      </c>
      <c r="P99" s="66" t="s">
        <v>76</v>
      </c>
      <c r="Q99" s="66" t="s">
        <v>76</v>
      </c>
    </row>
    <row r="100" spans="1:17" x14ac:dyDescent="0.15">
      <c r="B100" s="66" t="s">
        <v>73</v>
      </c>
      <c r="C100" s="66">
        <v>0.08</v>
      </c>
      <c r="D100" s="66" t="s">
        <v>76</v>
      </c>
      <c r="E100" s="66">
        <v>0.04</v>
      </c>
      <c r="F100" s="66">
        <v>0.04</v>
      </c>
      <c r="G100" s="66" t="s">
        <v>76</v>
      </c>
      <c r="H100" s="66" t="s">
        <v>76</v>
      </c>
      <c r="I100" s="66" t="s">
        <v>76</v>
      </c>
      <c r="J100" s="66" t="s">
        <v>76</v>
      </c>
      <c r="K100" s="66" t="s">
        <v>76</v>
      </c>
      <c r="L100" s="66" t="s">
        <v>76</v>
      </c>
      <c r="M100" s="66" t="s">
        <v>76</v>
      </c>
      <c r="N100" s="66" t="s">
        <v>76</v>
      </c>
      <c r="O100" s="66" t="s">
        <v>76</v>
      </c>
      <c r="P100" s="66" t="s">
        <v>76</v>
      </c>
      <c r="Q100" s="66" t="s">
        <v>76</v>
      </c>
    </row>
    <row r="101" spans="1:17" x14ac:dyDescent="0.15">
      <c r="A101" s="66" t="s">
        <v>84</v>
      </c>
      <c r="B101" s="66" t="s">
        <v>72</v>
      </c>
      <c r="C101" s="66" t="s">
        <v>76</v>
      </c>
      <c r="D101" s="66" t="s">
        <v>76</v>
      </c>
      <c r="E101" s="66" t="s">
        <v>76</v>
      </c>
      <c r="F101" s="66" t="s">
        <v>76</v>
      </c>
      <c r="G101" s="66" t="s">
        <v>76</v>
      </c>
      <c r="H101" s="66" t="s">
        <v>76</v>
      </c>
      <c r="I101" s="66" t="s">
        <v>76</v>
      </c>
      <c r="J101" s="66" t="s">
        <v>76</v>
      </c>
      <c r="K101" s="66" t="s">
        <v>76</v>
      </c>
      <c r="L101" s="66" t="s">
        <v>76</v>
      </c>
      <c r="M101" s="66" t="s">
        <v>76</v>
      </c>
      <c r="N101" s="66" t="s">
        <v>76</v>
      </c>
      <c r="O101" s="66" t="s">
        <v>76</v>
      </c>
      <c r="P101" s="66" t="s">
        <v>76</v>
      </c>
      <c r="Q101" s="66" t="s">
        <v>76</v>
      </c>
    </row>
    <row r="102" spans="1:17" x14ac:dyDescent="0.15">
      <c r="B102" s="66" t="s">
        <v>73</v>
      </c>
      <c r="C102" s="66" t="s">
        <v>76</v>
      </c>
      <c r="D102" s="66" t="s">
        <v>76</v>
      </c>
      <c r="E102" s="66" t="s">
        <v>76</v>
      </c>
      <c r="F102" s="66" t="s">
        <v>76</v>
      </c>
      <c r="G102" s="66" t="s">
        <v>76</v>
      </c>
      <c r="H102" s="66" t="s">
        <v>76</v>
      </c>
      <c r="I102" s="66" t="s">
        <v>76</v>
      </c>
      <c r="J102" s="66" t="s">
        <v>76</v>
      </c>
      <c r="K102" s="66" t="s">
        <v>76</v>
      </c>
      <c r="L102" s="66" t="s">
        <v>76</v>
      </c>
      <c r="M102" s="66" t="s">
        <v>76</v>
      </c>
      <c r="N102" s="66" t="s">
        <v>76</v>
      </c>
      <c r="O102" s="66" t="s">
        <v>76</v>
      </c>
      <c r="P102" s="66" t="s">
        <v>76</v>
      </c>
      <c r="Q102" s="66" t="s">
        <v>76</v>
      </c>
    </row>
    <row r="103" spans="1:17" x14ac:dyDescent="0.15">
      <c r="A103" s="66" t="s">
        <v>85</v>
      </c>
      <c r="B103" s="66" t="s">
        <v>72</v>
      </c>
      <c r="C103" s="66" t="s">
        <v>76</v>
      </c>
      <c r="D103" s="66" t="s">
        <v>76</v>
      </c>
      <c r="E103" s="66" t="s">
        <v>76</v>
      </c>
      <c r="F103" s="66" t="s">
        <v>76</v>
      </c>
      <c r="G103" s="66" t="s">
        <v>76</v>
      </c>
      <c r="H103" s="66" t="s">
        <v>76</v>
      </c>
      <c r="I103" s="66" t="s">
        <v>76</v>
      </c>
      <c r="J103" s="66" t="s">
        <v>76</v>
      </c>
      <c r="K103" s="66" t="s">
        <v>76</v>
      </c>
      <c r="L103" s="66" t="s">
        <v>76</v>
      </c>
      <c r="M103" s="66" t="s">
        <v>76</v>
      </c>
      <c r="N103" s="66" t="s">
        <v>76</v>
      </c>
      <c r="O103" s="66" t="s">
        <v>76</v>
      </c>
      <c r="P103" s="66" t="s">
        <v>76</v>
      </c>
      <c r="Q103" s="66" t="s">
        <v>76</v>
      </c>
    </row>
    <row r="104" spans="1:17" x14ac:dyDescent="0.15">
      <c r="B104" s="66" t="s">
        <v>73</v>
      </c>
      <c r="C104" s="66" t="s">
        <v>76</v>
      </c>
      <c r="D104" s="66" t="s">
        <v>76</v>
      </c>
      <c r="E104" s="66" t="s">
        <v>76</v>
      </c>
      <c r="F104" s="66" t="s">
        <v>76</v>
      </c>
      <c r="G104" s="66" t="s">
        <v>76</v>
      </c>
      <c r="H104" s="66" t="s">
        <v>76</v>
      </c>
      <c r="I104" s="66" t="s">
        <v>76</v>
      </c>
      <c r="J104" s="66" t="s">
        <v>76</v>
      </c>
      <c r="K104" s="66" t="s">
        <v>76</v>
      </c>
      <c r="L104" s="66" t="s">
        <v>76</v>
      </c>
      <c r="M104" s="66" t="s">
        <v>76</v>
      </c>
      <c r="N104" s="66" t="s">
        <v>76</v>
      </c>
      <c r="O104" s="66" t="s">
        <v>76</v>
      </c>
      <c r="P104" s="66" t="s">
        <v>76</v>
      </c>
      <c r="Q104" s="66" t="s">
        <v>76</v>
      </c>
    </row>
  </sheetData>
  <phoneticPr fontId="2"/>
  <pageMargins left="0.75" right="0.75" top="1" bottom="1" header="0.51200000000000001" footer="0.51200000000000001"/>
  <pageSetup paperSize="9" fitToHeight="0"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2025年01月08日作成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22" t="str">
        <f>S095TW00K県別貼付シート!B3</f>
        <v>インフルエンザ</v>
      </c>
      <c r="C3" s="120"/>
      <c r="D3" s="119" t="str">
        <f>S095TW00K県別貼付シート!D3</f>
        <v>ＲＳウイルス感染症</v>
      </c>
      <c r="E3" s="119"/>
      <c r="F3" s="119" t="str">
        <f>S095TW00K県別貼付シート!F3</f>
        <v>咽頭結膜熱</v>
      </c>
      <c r="G3" s="119"/>
      <c r="H3" s="119" t="str">
        <f>S095TW00K県別貼付シート!H3</f>
        <v>Ａ群溶血性レンサ球菌咽頭炎</v>
      </c>
      <c r="I3" s="119"/>
      <c r="J3" s="119" t="str">
        <f>S095TW00K県別貼付シート!J3</f>
        <v>感染性胃腸炎</v>
      </c>
      <c r="K3" s="119"/>
      <c r="L3" s="119" t="str">
        <f>S095TW00K県別貼付シート!L3</f>
        <v>水痘</v>
      </c>
      <c r="M3" s="119"/>
      <c r="N3" s="15"/>
      <c r="O3" s="122" t="str">
        <f>S095TW00K県別貼付シート!N3</f>
        <v>手足口病</v>
      </c>
      <c r="P3" s="120"/>
      <c r="Q3" s="119" t="str">
        <f>S095TW00K県別貼付シート!P3</f>
        <v>伝染性紅斑</v>
      </c>
      <c r="R3" s="119"/>
      <c r="S3" s="119" t="str">
        <f>S095TW00K県別貼付シート!R3</f>
        <v>突発性発しん</v>
      </c>
      <c r="T3" s="119"/>
      <c r="U3" s="119">
        <f>S095TW00K県別貼付シート!T3</f>
        <v>0</v>
      </c>
      <c r="V3" s="119"/>
      <c r="W3" s="119">
        <f>S095TW00K県別貼付シート!V3</f>
        <v>0</v>
      </c>
      <c r="X3" s="119"/>
      <c r="Y3" s="119" t="str">
        <f>S095TW00K県別貼付シート!X3</f>
        <v>ヘルパンギーナ</v>
      </c>
      <c r="Z3" s="119"/>
      <c r="AA3" s="15"/>
      <c r="AB3" s="122">
        <f>S095TW00K県別貼付シート!Z3</f>
        <v>0</v>
      </c>
      <c r="AC3" s="120"/>
      <c r="AD3" s="120" t="str">
        <f>S095TW00K県別貼付シート!AB3</f>
        <v>流行性耳下腺炎</v>
      </c>
      <c r="AE3" s="120"/>
      <c r="AF3" s="119" t="str">
        <f>S095TW00K県別貼付シート!AD3</f>
        <v>急性出血性結膜炎</v>
      </c>
      <c r="AG3" s="119"/>
      <c r="AH3" s="119" t="str">
        <f>S095TW00K県別貼付シート!AF3</f>
        <v>流行性角結膜炎</v>
      </c>
      <c r="AI3" s="119"/>
      <c r="AJ3" s="119" t="str">
        <f>S095TW00K県別貼付シート!AH3</f>
        <v>細菌性髄膜炎</v>
      </c>
      <c r="AK3" s="119"/>
      <c r="AL3" s="119" t="str">
        <f>S095TW00K県別貼付シート!AJ3</f>
        <v>無菌性髄膜炎</v>
      </c>
      <c r="AM3" s="119"/>
      <c r="AN3" s="15"/>
      <c r="AO3" s="119" t="str">
        <f>S095TW00K県別貼付シート!AL3</f>
        <v>マイコプラズマ肺炎</v>
      </c>
      <c r="AP3" s="119"/>
      <c r="AQ3" s="120" t="str">
        <f>S095TW00K県別貼付シート!AN3</f>
        <v>クラミジア肺炎</v>
      </c>
      <c r="AR3" s="120"/>
      <c r="AS3" s="120" t="str">
        <f>S095TW00K県別貼付シート!AP3</f>
        <v>感染性胃腸炎（ロタウイルス）</v>
      </c>
      <c r="AT3" s="120"/>
      <c r="AU3" s="120" t="str">
        <f>S095TW00K県別貼付シート!AR3</f>
        <v>COVID-19</v>
      </c>
      <c r="AV3" s="120"/>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317812</v>
      </c>
      <c r="C5" s="9">
        <f>S095TW00K県別貼付シート!C5</f>
        <v>64.39</v>
      </c>
      <c r="D5" s="9">
        <f>S095TW00K県別貼付シート!D5</f>
        <v>1272</v>
      </c>
      <c r="E5" s="9">
        <f>S095TW00K県別貼付シート!E5</f>
        <v>0.41</v>
      </c>
      <c r="F5" s="9">
        <f>S095TW00K県別貼付シート!F5</f>
        <v>1358</v>
      </c>
      <c r="G5" s="9">
        <f>S095TW00K県別貼付シート!G5</f>
        <v>0.43</v>
      </c>
      <c r="H5" s="9">
        <f>S095TW00K県別貼付シート!H5</f>
        <v>7466</v>
      </c>
      <c r="I5" s="9">
        <f>S095TW00K県別貼付シート!I5</f>
        <v>2.38</v>
      </c>
      <c r="J5" s="9">
        <f>S095TW00K県別貼付シート!J5</f>
        <v>15660</v>
      </c>
      <c r="K5" s="9">
        <f>S095TW00K県別貼付シート!K5</f>
        <v>5</v>
      </c>
      <c r="L5" s="9">
        <f>S095TW00K県別貼付シート!L5</f>
        <v>840</v>
      </c>
      <c r="M5" s="9">
        <f>S095TW00K県別貼付シート!M5</f>
        <v>0.27</v>
      </c>
      <c r="N5" s="18" t="str">
        <f>$A$5</f>
        <v>全国総数</v>
      </c>
      <c r="O5" s="17">
        <f>S095TW00K県別貼付シート!N5</f>
        <v>1692</v>
      </c>
      <c r="P5" s="9">
        <f>S095TW00K県別貼付シート!O5</f>
        <v>0.54</v>
      </c>
      <c r="Q5" s="9">
        <f>S095TW00K県別貼付シート!P5</f>
        <v>2643</v>
      </c>
      <c r="R5" s="9">
        <f>S095TW00K県別貼付シート!Q5</f>
        <v>0.84</v>
      </c>
      <c r="S5" s="9">
        <f>S095TW00K県別貼付シート!R5</f>
        <v>678</v>
      </c>
      <c r="T5" s="9">
        <f>S095TW00K県別貼付シート!S5</f>
        <v>0.22</v>
      </c>
      <c r="U5" s="9">
        <f>S095TW00K県別貼付シート!T5</f>
        <v>0</v>
      </c>
      <c r="V5" s="9">
        <f>S095TW00K県別貼付シート!U5</f>
        <v>0</v>
      </c>
      <c r="W5" s="9">
        <f>S095TW00K県別貼付シート!V5</f>
        <v>0</v>
      </c>
      <c r="X5" s="9">
        <f>S095TW00K県別貼付シート!W5</f>
        <v>0</v>
      </c>
      <c r="Y5" s="9">
        <f>S095TW00K県別貼付シート!X5</f>
        <v>62</v>
      </c>
      <c r="Z5" s="9">
        <f>S095TW00K県別貼付シート!Y5</f>
        <v>0.02</v>
      </c>
      <c r="AA5" s="18" t="str">
        <f>$A$5</f>
        <v>全国総数</v>
      </c>
      <c r="AB5" s="17">
        <f>S095TW00K県別貼付シート!Z5</f>
        <v>0</v>
      </c>
      <c r="AC5" s="9">
        <f>S095TW00K県別貼付シート!AA5</f>
        <v>0</v>
      </c>
      <c r="AD5" s="9">
        <f>S095TW00K県別貼付シート!AB5</f>
        <v>95</v>
      </c>
      <c r="AE5" s="10">
        <f>S095TW00K県別貼付シート!AC5</f>
        <v>0.03</v>
      </c>
      <c r="AF5" s="9">
        <f>S095TW00K県別貼付シート!AD5</f>
        <v>32</v>
      </c>
      <c r="AG5" s="9">
        <f>S095TW00K県別貼付シート!AE5</f>
        <v>0.05</v>
      </c>
      <c r="AH5" s="9">
        <f>S095TW00K県別貼付シート!AF5</f>
        <v>619</v>
      </c>
      <c r="AI5" s="9">
        <f>S095TW00K県別貼付シート!AG5</f>
        <v>0.89</v>
      </c>
      <c r="AJ5" s="9">
        <f>S095TW00K県別貼付シート!AH5</f>
        <v>12</v>
      </c>
      <c r="AK5" s="9">
        <f>S095TW00K県別貼付シート!AI5</f>
        <v>0.03</v>
      </c>
      <c r="AL5" s="9">
        <f>S095TW00K県別貼付シート!AJ5</f>
        <v>14</v>
      </c>
      <c r="AM5" s="9">
        <f>S095TW00K県別貼付シート!AK5</f>
        <v>0.03</v>
      </c>
      <c r="AN5" s="18" t="str">
        <f>$A$5</f>
        <v>全国総数</v>
      </c>
      <c r="AO5" s="9">
        <f>S095TW00K県別貼付シート!AL5</f>
        <v>647</v>
      </c>
      <c r="AP5" s="9">
        <f>S095TW00K県別貼付シート!AM5</f>
        <v>1.35</v>
      </c>
      <c r="AQ5" s="9" t="str">
        <f>S095TW00K県別貼付シート!AN5</f>
        <v>-</v>
      </c>
      <c r="AR5" s="9" t="str">
        <f>S095TW00K県別貼付シート!AO5</f>
        <v>-</v>
      </c>
      <c r="AS5" s="9">
        <f>S095TW00K県別貼付シート!AP5</f>
        <v>14</v>
      </c>
      <c r="AT5" s="9">
        <f>S095TW00K県別貼付シート!AQ5</f>
        <v>0.03</v>
      </c>
      <c r="AU5" s="9">
        <f>S095TW00K県別貼付シート!AR5</f>
        <v>34610</v>
      </c>
      <c r="AV5" s="9">
        <f>S095TW00K県別貼付シート!AS5</f>
        <v>7.01</v>
      </c>
    </row>
    <row r="6" spans="1:48" x14ac:dyDescent="0.15">
      <c r="A6" s="11" t="str">
        <f>S095TW00K県別貼付シート!A24</f>
        <v>山梨県</v>
      </c>
      <c r="B6" s="12">
        <f>S095TW00K県別貼付シート!B24</f>
        <v>3573</v>
      </c>
      <c r="C6" s="12">
        <f>S095TW00K県別貼付シート!C24</f>
        <v>87.15</v>
      </c>
      <c r="D6" s="12">
        <f>S095TW00K県別貼付シート!D24</f>
        <v>5</v>
      </c>
      <c r="E6" s="12">
        <f>S095TW00K県別貼付シート!E24</f>
        <v>0.21</v>
      </c>
      <c r="F6" s="12">
        <f>S095TW00K県別貼付シート!F24</f>
        <v>4</v>
      </c>
      <c r="G6" s="12">
        <f>S095TW00K県別貼付シート!G24</f>
        <v>0.17</v>
      </c>
      <c r="H6" s="12">
        <f>S095TW00K県別貼付シート!H24</f>
        <v>14</v>
      </c>
      <c r="I6" s="12">
        <f>S095TW00K県別貼付シート!I24</f>
        <v>0.57999999999999996</v>
      </c>
      <c r="J6" s="12">
        <f>S095TW00K県別貼付シート!J24</f>
        <v>107</v>
      </c>
      <c r="K6" s="12">
        <f>S095TW00K県別貼付シート!K24</f>
        <v>4.46</v>
      </c>
      <c r="L6" s="12">
        <f>S095TW00K県別貼付シート!L24</f>
        <v>3</v>
      </c>
      <c r="M6" s="12">
        <f>S095TW00K県別貼付シート!M24</f>
        <v>0.13</v>
      </c>
      <c r="N6" s="11" t="str">
        <f>$A6</f>
        <v>山梨県</v>
      </c>
      <c r="O6" s="12">
        <f>S095TW00K県別貼付シート!N24</f>
        <v>29</v>
      </c>
      <c r="P6" s="12">
        <f>S095TW00K県別貼付シート!O24</f>
        <v>1.21</v>
      </c>
      <c r="Q6" s="12">
        <f>S095TW00K県別貼付シート!P24</f>
        <v>12</v>
      </c>
      <c r="R6" s="12">
        <f>S095TW00K県別貼付シート!Q24</f>
        <v>0.5</v>
      </c>
      <c r="S6" s="12">
        <f>S095TW00K県別貼付シート!R24</f>
        <v>2</v>
      </c>
      <c r="T6" s="12">
        <f>S095TW00K県別貼付シート!S24</f>
        <v>0.08</v>
      </c>
      <c r="U6" s="12">
        <f>S095TW00K県別貼付シート!T24</f>
        <v>0</v>
      </c>
      <c r="V6" s="12">
        <f>S095TW00K県別貼付シート!U24</f>
        <v>0</v>
      </c>
      <c r="W6" s="12">
        <f>S095TW00K県別貼付シート!V24</f>
        <v>0</v>
      </c>
      <c r="X6" s="12">
        <f>S095TW00K県別貼付シート!W24</f>
        <v>0</v>
      </c>
      <c r="Y6" s="12" t="str">
        <f>S095TW00K県別貼付シート!X24</f>
        <v>-</v>
      </c>
      <c r="Z6" s="12" t="str">
        <f>S095TW00K県別貼付シート!Y24</f>
        <v>-</v>
      </c>
      <c r="AA6" s="11" t="str">
        <f>$A6</f>
        <v>山梨県</v>
      </c>
      <c r="AB6" s="12">
        <f>S095TW00K県別貼付シート!Z24</f>
        <v>0</v>
      </c>
      <c r="AC6" s="13">
        <f>S095TW00K県別貼付シート!AA24</f>
        <v>0</v>
      </c>
      <c r="AD6" s="12">
        <f>S095TW00K県別貼付シート!AB24</f>
        <v>2</v>
      </c>
      <c r="AE6" s="12">
        <f>S095TW00K県別貼付シート!AC24</f>
        <v>0.08</v>
      </c>
      <c r="AF6" s="12" t="str">
        <f>S095TW00K県別貼付シート!AD24</f>
        <v>-</v>
      </c>
      <c r="AG6" s="12" t="str">
        <f>S095TW00K県別貼付シート!AE24</f>
        <v>-</v>
      </c>
      <c r="AH6" s="12">
        <f>S095TW00K県別貼付シート!AF24</f>
        <v>35</v>
      </c>
      <c r="AI6" s="12">
        <f>S095TW00K県別貼付シート!AG24</f>
        <v>3.89</v>
      </c>
      <c r="AJ6" s="12" t="str">
        <f>S095TW00K県別貼付シート!AH24</f>
        <v>-</v>
      </c>
      <c r="AK6" s="12" t="str">
        <f>S095TW00K県別貼付シート!AI24</f>
        <v>-</v>
      </c>
      <c r="AL6" s="12" t="str">
        <f>S095TW00K県別貼付シート!AJ24</f>
        <v>-</v>
      </c>
      <c r="AM6" s="12" t="str">
        <f>S095TW00K県別貼付シート!AK24</f>
        <v>-</v>
      </c>
      <c r="AN6" s="11" t="str">
        <f>$A6</f>
        <v>山梨県</v>
      </c>
      <c r="AO6" s="12">
        <f>S095TW00K県別貼付シート!AL24</f>
        <v>8</v>
      </c>
      <c r="AP6" s="12">
        <f>S095TW00K県別貼付シート!AM24</f>
        <v>0.8</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412</v>
      </c>
      <c r="AV6" s="12">
        <f>S095TW00K県別貼付シート!AS24</f>
        <v>10.050000000000001</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1626</v>
      </c>
      <c r="C8" s="4">
        <f>VLOOKUP(設定!$B1,保健所別,C$14,FALSE)</f>
        <v>125.08</v>
      </c>
      <c r="D8" s="4">
        <f>VLOOKUP(設定!$B1,保健所別,D$14,FALSE)</f>
        <v>3</v>
      </c>
      <c r="E8" s="4">
        <f>VLOOKUP(設定!$B1,保健所別,E$14,FALSE)</f>
        <v>0.38</v>
      </c>
      <c r="F8" s="4">
        <f>VLOOKUP(設定!$B1,保健所別,F$14,FALSE)</f>
        <v>3</v>
      </c>
      <c r="G8" s="4">
        <f>VLOOKUP(設定!$B1,保健所別,G$14,FALSE)</f>
        <v>0.38</v>
      </c>
      <c r="H8" s="4">
        <f>VLOOKUP(設定!$B1,保健所別,H$14,FALSE)</f>
        <v>8</v>
      </c>
      <c r="I8" s="4">
        <f>VLOOKUP(設定!$B1,保健所別,I$14,FALSE)</f>
        <v>1</v>
      </c>
      <c r="J8" s="4">
        <f>VLOOKUP(設定!$B1,保健所別,J$14,FALSE)</f>
        <v>11</v>
      </c>
      <c r="K8" s="4">
        <f>VLOOKUP(設定!$B1,保健所別,K$14,FALSE)</f>
        <v>1.38</v>
      </c>
      <c r="L8" s="4" t="str">
        <f>VLOOKUP(設定!$B1,保健所別,L$14,FALSE)</f>
        <v>-</v>
      </c>
      <c r="M8" s="4" t="str">
        <f>VLOOKUP(設定!$B1,保健所別,M$14,FALSE)</f>
        <v>-</v>
      </c>
      <c r="N8" s="3" t="str">
        <f t="shared" ref="N8:N13" si="0">$A8</f>
        <v>中北</v>
      </c>
      <c r="O8" s="4">
        <f>VLOOKUP(設定!$B1,保健所別,O$14,FALSE)</f>
        <v>3</v>
      </c>
      <c r="P8" s="4">
        <f>VLOOKUP(設定!$B1,保健所別,P$14,FALSE)</f>
        <v>0.38</v>
      </c>
      <c r="Q8" s="4">
        <f>VLOOKUP(設定!$B1,保健所別,Q$14,FALSE)</f>
        <v>1</v>
      </c>
      <c r="R8" s="4">
        <f>VLOOKUP(設定!$B1,保健所別,R$14,FALSE)</f>
        <v>0.13</v>
      </c>
      <c r="S8" s="4" t="str">
        <f>VLOOKUP(設定!$B1,保健所別,S$14,FALSE)</f>
        <v>-</v>
      </c>
      <c r="T8" s="4" t="str">
        <f>VLOOKUP(設定!$B1,保健所別,T$14,FALSE)</f>
        <v>-</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f>VLOOKUP(設定!$B1,保健所別,AD$14,FALSE)</f>
        <v>1</v>
      </c>
      <c r="AE8" s="4">
        <f>VLOOKUP(設定!$B1,保健所別,AE$14,FALSE)</f>
        <v>0.13</v>
      </c>
      <c r="AF8" s="4" t="str">
        <f>VLOOKUP(設定!$B1,保健所別,AF$14,FALSE)</f>
        <v>-</v>
      </c>
      <c r="AG8" s="4" t="str">
        <f>VLOOKUP(設定!$B1,保健所別,AG$14,FALSE)</f>
        <v>-</v>
      </c>
      <c r="AH8" s="4">
        <f>VLOOKUP(設定!$B1,保健所別,AH$14,FALSE)</f>
        <v>35</v>
      </c>
      <c r="AI8" s="4">
        <f>VLOOKUP(設定!$B1,保健所別,AI$14,FALSE)</f>
        <v>11.67</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f>VLOOKUP(設定!$B1,保健所別,AO$14,FALSE)</f>
        <v>2</v>
      </c>
      <c r="AP8" s="4">
        <f>VLOOKUP(設定!$B1,保健所別,AP$14,FALSE)</f>
        <v>0.67</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176</v>
      </c>
      <c r="AV8" s="4">
        <f>VLOOKUP(設定!$B1,保健所別,AV$14,FALSE)</f>
        <v>13.54</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502</v>
      </c>
      <c r="C10" s="4">
        <f>VLOOKUP(設定!$B3,保健所別,C$14,FALSE)</f>
        <v>71.709999999999994</v>
      </c>
      <c r="D10" s="4" t="str">
        <f>VLOOKUP(設定!$B3,保健所別,D$14,FALSE)</f>
        <v>-</v>
      </c>
      <c r="E10" s="4" t="str">
        <f>VLOOKUP(設定!$B3,保健所別,E$14,FALSE)</f>
        <v>-</v>
      </c>
      <c r="F10" s="4" t="str">
        <f>VLOOKUP(設定!$B3,保健所別,F$14,FALSE)</f>
        <v>-</v>
      </c>
      <c r="G10" s="4" t="str">
        <f>VLOOKUP(設定!$B3,保健所別,G$14,FALSE)</f>
        <v>-</v>
      </c>
      <c r="H10" s="4" t="str">
        <f>VLOOKUP(設定!$B3,保健所別,H$14,FALSE)</f>
        <v>-</v>
      </c>
      <c r="I10" s="4" t="str">
        <f>VLOOKUP(設定!$B3,保健所別,I$14,FALSE)</f>
        <v>-</v>
      </c>
      <c r="J10" s="4">
        <f>VLOOKUP(設定!$B3,保健所別,J$14,FALSE)</f>
        <v>1</v>
      </c>
      <c r="K10" s="4">
        <f>VLOOKUP(設定!$B3,保健所別,K$14,FALSE)</f>
        <v>0.25</v>
      </c>
      <c r="L10" s="4" t="str">
        <f>VLOOKUP(設定!$B3,保健所別,L$14,FALSE)</f>
        <v>-</v>
      </c>
      <c r="M10" s="4" t="str">
        <f>VLOOKUP(設定!$B3,保健所別,M$14,FALSE)</f>
        <v>-</v>
      </c>
      <c r="N10" s="3" t="str">
        <f t="shared" si="0"/>
        <v>峡東</v>
      </c>
      <c r="O10" s="4" t="str">
        <f>VLOOKUP(設定!$B3,保健所別,O$14,FALSE)</f>
        <v>-</v>
      </c>
      <c r="P10" s="4" t="str">
        <f>VLOOKUP(設定!$B3,保健所別,P$14,FALSE)</f>
        <v>-</v>
      </c>
      <c r="Q10" s="4" t="str">
        <f>VLOOKUP(設定!$B3,保健所別,Q$14,FALSE)</f>
        <v>-</v>
      </c>
      <c r="R10" s="4" t="str">
        <f>VLOOKUP(設定!$B3,保健所別,R$14,FALSE)</f>
        <v>-</v>
      </c>
      <c r="S10" s="4">
        <f>VLOOKUP(設定!$B3,保健所別,S$14,FALSE)</f>
        <v>1</v>
      </c>
      <c r="T10" s="4">
        <f>VLOOKUP(設定!$B3,保健所別,T$14,FALSE)</f>
        <v>0.25</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6</v>
      </c>
      <c r="AP10" s="4">
        <f>VLOOKUP(設定!$B3,保健所別,AP$14,FALSE)</f>
        <v>3</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67</v>
      </c>
      <c r="AV10" s="4">
        <f>VLOOKUP(設定!$B3,保健所別,AV$14,FALSE)</f>
        <v>9.57</v>
      </c>
    </row>
    <row r="11" spans="1:48" x14ac:dyDescent="0.15">
      <c r="A11" s="3" t="str">
        <f>設定!$A4</f>
        <v>峡南</v>
      </c>
      <c r="B11" s="4">
        <f>VLOOKUP(設定!$B4,保健所別,B$14,FALSE)</f>
        <v>158</v>
      </c>
      <c r="C11" s="4">
        <f>VLOOKUP(設定!$B4,保健所別,C$14,FALSE)</f>
        <v>52.67</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2</v>
      </c>
      <c r="K11" s="4">
        <f>VLOOKUP(設定!$B4,保健所別,K$14,FALSE)</f>
        <v>1</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39</v>
      </c>
      <c r="AV11" s="4">
        <f>VLOOKUP(設定!$B4,保健所別,AV$14,FALSE)</f>
        <v>13</v>
      </c>
    </row>
    <row r="12" spans="1:48" x14ac:dyDescent="0.15">
      <c r="A12" s="3" t="str">
        <f>設定!$A5</f>
        <v>富士・東部</v>
      </c>
      <c r="B12" s="4">
        <f>VLOOKUP(設定!$B5,保健所別,B$14,FALSE)</f>
        <v>643</v>
      </c>
      <c r="C12" s="4">
        <f>VLOOKUP(設定!$B5,保健所別,C$14,FALSE)</f>
        <v>71.44</v>
      </c>
      <c r="D12" s="4">
        <f>VLOOKUP(設定!$B5,保健所別,D$14,FALSE)</f>
        <v>1</v>
      </c>
      <c r="E12" s="4">
        <f>VLOOKUP(設定!$B5,保健所別,E$14,FALSE)</f>
        <v>0.2</v>
      </c>
      <c r="F12" s="4" t="str">
        <f>VLOOKUP(設定!$B5,保健所別,F$14,FALSE)</f>
        <v>-</v>
      </c>
      <c r="G12" s="4" t="str">
        <f>VLOOKUP(設定!$B5,保健所別,G$14,FALSE)</f>
        <v>-</v>
      </c>
      <c r="H12" s="4">
        <f>VLOOKUP(設定!$B5,保健所別,H$14,FALSE)</f>
        <v>6</v>
      </c>
      <c r="I12" s="4">
        <f>VLOOKUP(設定!$B5,保健所別,I$14,FALSE)</f>
        <v>1.2</v>
      </c>
      <c r="J12" s="4">
        <f>VLOOKUP(設定!$B5,保健所別,J$14,FALSE)</f>
        <v>65</v>
      </c>
      <c r="K12" s="4">
        <f>VLOOKUP(設定!$B5,保健所別,K$14,FALSE)</f>
        <v>13</v>
      </c>
      <c r="L12" s="4">
        <f>VLOOKUP(設定!$B5,保健所別,L$14,FALSE)</f>
        <v>3</v>
      </c>
      <c r="M12" s="4">
        <f>VLOOKUP(設定!$B5,保健所別,M$14,FALSE)</f>
        <v>0.6</v>
      </c>
      <c r="N12" s="3" t="str">
        <f t="shared" si="0"/>
        <v>富士・東部</v>
      </c>
      <c r="O12" s="4">
        <f>VLOOKUP(設定!$B5,保健所別,O$14,FALSE)</f>
        <v>7</v>
      </c>
      <c r="P12" s="4">
        <f>VLOOKUP(設定!$B5,保健所別,P$14,FALSE)</f>
        <v>1.4</v>
      </c>
      <c r="Q12" s="4">
        <f>VLOOKUP(設定!$B5,保健所別,Q$14,FALSE)</f>
        <v>5</v>
      </c>
      <c r="R12" s="4">
        <f>VLOOKUP(設定!$B5,保健所別,R$14,FALSE)</f>
        <v>1</v>
      </c>
      <c r="S12" s="4" t="str">
        <f>VLOOKUP(設定!$B5,保健所別,S$14,FALSE)</f>
        <v>-</v>
      </c>
      <c r="T12" s="4" t="str">
        <f>VLOOKUP(設定!$B5,保健所別,T$14,FALSE)</f>
        <v>-</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f>VLOOKUP(設定!$B5,保健所別,AD$14,FALSE)</f>
        <v>1</v>
      </c>
      <c r="AE12" s="4">
        <f>VLOOKUP(設定!$B5,保健所別,AE$14,FALSE)</f>
        <v>0.2</v>
      </c>
      <c r="AF12" s="4" t="str">
        <f>VLOOKUP(設定!$B5,保健所別,AF$14,FALSE)</f>
        <v>-</v>
      </c>
      <c r="AG12" s="4" t="str">
        <f>VLOOKUP(設定!$B5,保健所別,AG$14,FALSE)</f>
        <v>-</v>
      </c>
      <c r="AH12" s="4" t="str">
        <f>VLOOKUP(設定!$B5,保健所別,AH$14,FALSE)</f>
        <v>-</v>
      </c>
      <c r="AI12" s="4" t="str">
        <f>VLOOKUP(設定!$B5,保健所別,AI$14,FALSE)</f>
        <v>-</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75</v>
      </c>
      <c r="AV12" s="4">
        <f>VLOOKUP(設定!$B5,保健所別,AV$14,FALSE)</f>
        <v>8.33</v>
      </c>
    </row>
    <row r="13" spans="1:48" x14ac:dyDescent="0.15">
      <c r="A13" s="3" t="str">
        <f>設定!$A6</f>
        <v>甲府市</v>
      </c>
      <c r="B13" s="4">
        <f>VLOOKUP(設定!$B6,保健所別,B$14,FALSE)</f>
        <v>644</v>
      </c>
      <c r="C13" s="4">
        <f>VLOOKUP(設定!$B6,保健所別,C$14,FALSE)</f>
        <v>71.56</v>
      </c>
      <c r="D13" s="4">
        <f>VLOOKUP(設定!$B6,保健所別,D$14,FALSE)</f>
        <v>1</v>
      </c>
      <c r="E13" s="4">
        <f>VLOOKUP(設定!$B6,保健所別,E$14,FALSE)</f>
        <v>0.2</v>
      </c>
      <c r="F13" s="4">
        <f>VLOOKUP(設定!$B6,保健所別,F$14,FALSE)</f>
        <v>1</v>
      </c>
      <c r="G13" s="4">
        <f>VLOOKUP(設定!$B6,保健所別,G$14,FALSE)</f>
        <v>0.2</v>
      </c>
      <c r="H13" s="4" t="str">
        <f>VLOOKUP(設定!$B6,保健所別,H$14,FALSE)</f>
        <v>-</v>
      </c>
      <c r="I13" s="4" t="str">
        <f>VLOOKUP(設定!$B6,保健所別,I$14,FALSE)</f>
        <v>-</v>
      </c>
      <c r="J13" s="4">
        <f>VLOOKUP(設定!$B6,保健所別,J$14,FALSE)</f>
        <v>28</v>
      </c>
      <c r="K13" s="4">
        <f>VLOOKUP(設定!$B6,保健所別,K$14,FALSE)</f>
        <v>5.6</v>
      </c>
      <c r="L13" s="4" t="str">
        <f>VLOOKUP(設定!$B6,保健所別,L$14,FALSE)</f>
        <v>-</v>
      </c>
      <c r="M13" s="4" t="str">
        <f>VLOOKUP(設定!$B6,保健所別,M$14,FALSE)</f>
        <v>-</v>
      </c>
      <c r="N13" s="35" t="str">
        <f t="shared" si="0"/>
        <v>甲府市</v>
      </c>
      <c r="O13" s="4">
        <f>VLOOKUP(設定!$B6,保健所別,O$14,FALSE)</f>
        <v>19</v>
      </c>
      <c r="P13" s="4">
        <f>VLOOKUP(設定!$B6,保健所別,P$14,FALSE)</f>
        <v>3.8</v>
      </c>
      <c r="Q13" s="4">
        <f>VLOOKUP(設定!$B6,保健所別,Q$14,FALSE)</f>
        <v>6</v>
      </c>
      <c r="R13" s="4">
        <f>VLOOKUP(設定!$B6,保健所別,R$14,FALSE)</f>
        <v>1.2</v>
      </c>
      <c r="S13" s="4">
        <f>VLOOKUP(設定!$B6,保健所別,S$14,FALSE)</f>
        <v>1</v>
      </c>
      <c r="T13" s="4">
        <f>VLOOKUP(設定!$B6,保健所別,T$14,FALSE)</f>
        <v>0.2</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t="str">
        <f>VLOOKUP(設定!$B6,保健所別,AH$14,FALSE)</f>
        <v>-</v>
      </c>
      <c r="AI13" s="4" t="str">
        <f>VLOOKUP(設定!$B6,保健所別,AI$14,FALSE)</f>
        <v>-</v>
      </c>
      <c r="AJ13" s="4" t="str">
        <f>VLOOKUP(設定!$B6,保健所別,AJ$14,FALSE)</f>
        <v>-</v>
      </c>
      <c r="AK13" s="4" t="str">
        <f>VLOOKUP(設定!$B6,保健所別,AK$14,FALSE)</f>
        <v>-</v>
      </c>
      <c r="AL13" s="4" t="str">
        <f>VLOOKUP(設定!$B6,保健所別,AL$14,FALSE)</f>
        <v>-</v>
      </c>
      <c r="AM13" s="4" t="str">
        <f>VLOOKUP(設定!$B6,保健所別,AM$14,FALSE)</f>
        <v>-</v>
      </c>
      <c r="AN13" s="35" t="str">
        <f t="shared" si="2"/>
        <v>甲府市</v>
      </c>
      <c r="AO13" s="4" t="str">
        <f>VLOOKUP(設定!$B6,保健所別,AO$14,FALSE)</f>
        <v>-</v>
      </c>
      <c r="AP13" s="4" t="str">
        <f>VLOOKUP(設定!$B6,保健所別,AP$14,FALSE)</f>
        <v>-</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55</v>
      </c>
      <c r="AV13" s="4">
        <f>VLOOKUP(設定!$B6,保健所別,AV$14,FALSE)</f>
        <v>6.11</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6">
        <v>44</v>
      </c>
      <c r="AV14" s="66">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インフルエンザ</v>
      </c>
      <c r="C21">
        <f>IF(LARGE(作業シート!$B$4:$V$4,1)&lt;=1,"",LARGE(作業シート!$B$4:$V$4,1))</f>
        <v>87.15</v>
      </c>
      <c r="D21" t="str">
        <f>IF(C21="","","／定点")</f>
        <v>／定点</v>
      </c>
      <c r="G21" t="str">
        <f>HLOOKUP(K21,作業シート!$B$3:$V$5,3,FALSE)</f>
        <v>インフルエンザ</v>
      </c>
      <c r="K21">
        <f>LARGE(作業シート!$B$3:$V$3,1)</f>
        <v>64.39</v>
      </c>
      <c r="L21" t="s">
        <v>1</v>
      </c>
    </row>
    <row r="22" spans="1:12" x14ac:dyDescent="0.15">
      <c r="A22" t="str">
        <f>IF(C22="","",HLOOKUP(C22,作業シート!$B$4:$V$5,2,FALSE))</f>
        <v>感染性胃腸炎</v>
      </c>
      <c r="C22">
        <f>IF(LARGE(作業シート!$B$4:$V$4,2)&lt;=1,"",LARGE(作業シート!$B$4:$V$4,2))</f>
        <v>4.46</v>
      </c>
      <c r="D22" t="str">
        <f>IF(C22="","","／定点")</f>
        <v>／定点</v>
      </c>
      <c r="G22" t="str">
        <f>HLOOKUP(K22,作業シート!$B$3:$V$5,3,FALSE)</f>
        <v>感染性胃腸炎</v>
      </c>
      <c r="K22">
        <f>LARGE(作業シート!$B$3:$V$3,2)</f>
        <v>5</v>
      </c>
      <c r="L22" t="s">
        <v>1</v>
      </c>
    </row>
    <row r="23" spans="1:12" x14ac:dyDescent="0.15">
      <c r="A23" t="str">
        <f>IF(C23="","",HLOOKUP(C23,作業シート!$B$4:$V$5,2,FALSE))</f>
        <v>流行性角結膜炎</v>
      </c>
      <c r="C23">
        <f>IF(LARGE(作業シート!$B$4:$V$4,3)&lt;=1,"",LARGE(作業シート!$B$4:$V$4,3))</f>
        <v>3.89</v>
      </c>
      <c r="D23" t="str">
        <f>IF(C23="","","／定点")</f>
        <v>／定点</v>
      </c>
      <c r="G23" t="str">
        <f>HLOOKUP(K23,作業シート!$B$3:$V$5,3,FALSE)</f>
        <v>Ａ群溶血性レンサ球菌咽頭炎</v>
      </c>
      <c r="K23">
        <f>LARGE(作業シート!$B$3:$V$3,3)</f>
        <v>2.38</v>
      </c>
      <c r="L23" t="s">
        <v>1</v>
      </c>
    </row>
    <row r="24" spans="1:12" x14ac:dyDescent="0.15">
      <c r="A24" t="str">
        <f>IF(C24="","",HLOOKUP(C24,作業シート!$B$4:$V$5,2,FALSE))</f>
        <v>手足口病</v>
      </c>
      <c r="C24">
        <f>IF(LARGE(作業シート!$B$4:$V$4,4)&lt;=1,"",LARGE(作業シート!$B$4:$V$4,4))</f>
        <v>1.21</v>
      </c>
      <c r="D24" t="str">
        <f>IF(C24="","","／定点")</f>
        <v>／定点</v>
      </c>
      <c r="G24" t="str">
        <f>HLOOKUP(K24,作業シート!$B$3:$V$5,3,FALSE)</f>
        <v>マイコプラズマ肺炎</v>
      </c>
      <c r="K24">
        <f>LARGE(作業シート!$B$3:$V$3,4)</f>
        <v>1.35</v>
      </c>
      <c r="L24" t="s">
        <v>1</v>
      </c>
    </row>
    <row r="25" spans="1:12" x14ac:dyDescent="0.15">
      <c r="A25" t="str">
        <f>IF(C25="","",HLOOKUP(C25,作業シート!$B$4:$V$5,2,FALSE))</f>
        <v/>
      </c>
      <c r="C25" t="str">
        <f>IF(LARGE(作業シート!$B$4:$V$4,5)&lt;=1,"",LARGE(作業シート!$B$4:$V$4,5))</f>
        <v/>
      </c>
      <c r="D25" t="str">
        <f>IF(C25="","","／定点")</f>
        <v/>
      </c>
      <c r="G25" t="str">
        <f>HLOOKUP(K25,作業シート!$B$3:$V$5,3,FALSE)</f>
        <v>流行性角結膜炎</v>
      </c>
      <c r="K25">
        <f>LARGE(作業シート!$B$3:$V$3,5)</f>
        <v>0.89</v>
      </c>
      <c r="L25" t="s">
        <v>1</v>
      </c>
    </row>
    <row r="27" spans="1:12" x14ac:dyDescent="0.15">
      <c r="A27" t="e">
        <f>CONCATENATE("○保健所別定点（",#REF!,"）")</f>
        <v>#REF!</v>
      </c>
    </row>
    <row r="28" spans="1:12" x14ac:dyDescent="0.15">
      <c r="A28" t="str">
        <f>A21</f>
        <v>インフルエンザ</v>
      </c>
      <c r="C28" s="22" t="str">
        <f>IF(A28="","",HLOOKUP(A28,作業シート!$A$5:$V$8,4,FALSE))</f>
        <v>中北</v>
      </c>
      <c r="D28">
        <f>IF(A28="","",HLOOKUP(A28,作業シート!$A$5:$V$8,3,FALSE))</f>
        <v>125.08</v>
      </c>
      <c r="E28" t="str">
        <f>IF(D28="","","／定点")</f>
        <v>／定点</v>
      </c>
    </row>
    <row r="29" spans="1:12" x14ac:dyDescent="0.15">
      <c r="A29" t="str">
        <f>A22</f>
        <v>感染性胃腸炎</v>
      </c>
      <c r="C29" s="22" t="str">
        <f>IF(A29="","",HLOOKUP(A29,作業シート!$A$5:$V$8,4,FALSE))</f>
        <v>富士・東部</v>
      </c>
      <c r="D29">
        <f>IF(A29="","",HLOOKUP(A29,作業シート!$A$5:$V$8,3,FALSE))</f>
        <v>13</v>
      </c>
      <c r="E29" t="str">
        <f>IF(D29="","","／定点")</f>
        <v>／定点</v>
      </c>
    </row>
    <row r="30" spans="1:12" x14ac:dyDescent="0.15">
      <c r="A30" t="str">
        <f>A23</f>
        <v>流行性角結膜炎</v>
      </c>
      <c r="C30" s="22" t="str">
        <f>IF(A30="","",HLOOKUP(A30,作業シート!$A$5:$V$8,4,FALSE))</f>
        <v>中北</v>
      </c>
      <c r="D30">
        <f>IF(A30="","",HLOOKUP(A30,作業シート!$A$5:$V$8,3,FALSE))</f>
        <v>11.67</v>
      </c>
      <c r="E30" t="str">
        <f>IF(D30="","","／定点")</f>
        <v>／定点</v>
      </c>
    </row>
    <row r="31" spans="1:12" x14ac:dyDescent="0.15">
      <c r="A31" t="str">
        <f>A24</f>
        <v>手足口病</v>
      </c>
      <c r="C31" s="22" t="str">
        <f>IF(A31="","",HLOOKUP(A31,作業シート!$A$5:$V$8,4,FALSE))</f>
        <v>甲府市</v>
      </c>
      <c r="D31">
        <f>IF(A31="","",HLOOKUP(A31,作業シート!$A$5:$V$8,3,FALSE))</f>
        <v>3.8</v>
      </c>
      <c r="E31" t="str">
        <f>IF(D31="","","／定点")</f>
        <v>／定点</v>
      </c>
    </row>
    <row r="32" spans="1:12" x14ac:dyDescent="0.15">
      <c r="A32" t="str">
        <f>A25</f>
        <v/>
      </c>
      <c r="C32" s="22" t="str">
        <f>IF(A32="","",HLOOKUP(A32,作業シート!$A$5:$V$8,4,FALSE))</f>
        <v/>
      </c>
      <c r="D32" t="str">
        <f>IF(A32="","",HLOOKUP(A32,作業シート!$A$5:$V$8,3,FALSE))</f>
        <v/>
      </c>
      <c r="E32" t="str">
        <f>IF(D32="","","／定点")</f>
        <v/>
      </c>
    </row>
  </sheetData>
  <mergeCells count="22">
    <mergeCell ref="B3:C3"/>
    <mergeCell ref="D3:E3"/>
    <mergeCell ref="F3:G3"/>
    <mergeCell ref="H3:I3"/>
    <mergeCell ref="AB3:AC3"/>
    <mergeCell ref="S3:T3"/>
    <mergeCell ref="U3:V3"/>
    <mergeCell ref="J3:K3"/>
    <mergeCell ref="L3:M3"/>
    <mergeCell ref="O3:P3"/>
    <mergeCell ref="Q3:R3"/>
    <mergeCell ref="AF3:AG3"/>
    <mergeCell ref="AH3:AI3"/>
    <mergeCell ref="W3:X3"/>
    <mergeCell ref="Y3:Z3"/>
    <mergeCell ref="AU3:AV3"/>
    <mergeCell ref="AS3:AT3"/>
    <mergeCell ref="AJ3:AK3"/>
    <mergeCell ref="AL3:AM3"/>
    <mergeCell ref="AO3:AP3"/>
    <mergeCell ref="AQ3:AR3"/>
    <mergeCell ref="AD3:AE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1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2024年52週(12月23日～12月29日)</v>
      </c>
    </row>
    <row r="2" spans="1:31" s="40" customFormat="1" ht="45" customHeight="1" x14ac:dyDescent="0.15">
      <c r="B2" s="64"/>
      <c r="C2" s="65" t="str">
        <f>保健所別印刷シート!B3</f>
        <v>インフルエンザ</v>
      </c>
      <c r="D2" s="65" t="str">
        <f>保健所別印刷シート!D3</f>
        <v>ＲＳウイルス感染症</v>
      </c>
      <c r="E2" s="65" t="str">
        <f>保健所別印刷シート!F3</f>
        <v>咽頭結膜熱</v>
      </c>
      <c r="F2" s="65" t="str">
        <f>保健所別印刷シート!H3</f>
        <v>Ａ群溶血性レンサ球菌咽頭炎</v>
      </c>
      <c r="G2" s="65" t="str">
        <f>保健所別印刷シート!J3</f>
        <v>感染性胃腸炎</v>
      </c>
      <c r="H2" s="65" t="str">
        <f>保健所別印刷シート!L3</f>
        <v>水痘</v>
      </c>
      <c r="I2" s="65" t="str">
        <f>保健所別印刷シート!O3</f>
        <v>手足口病</v>
      </c>
      <c r="J2" s="65" t="str">
        <f>保健所別印刷シート!Q3</f>
        <v>伝染性紅斑</v>
      </c>
      <c r="K2" s="65" t="str">
        <f>保健所別印刷シート!S3</f>
        <v>突発性発しん</v>
      </c>
      <c r="L2" s="65" t="str">
        <f>保健所別印刷シート!U3</f>
        <v>ヘルパンギーナ</v>
      </c>
      <c r="M2" s="65" t="e">
        <f>保健所別印刷シート!#REF!</f>
        <v>#REF!</v>
      </c>
      <c r="N2" s="65" t="e">
        <f>保健所別印刷シート!#REF!</f>
        <v>#REF!</v>
      </c>
      <c r="O2" s="65" t="e">
        <f>保健所別印刷シート!#REF!</f>
        <v>#REF!</v>
      </c>
      <c r="P2" s="65" t="e">
        <f>保健所別印刷シート!#REF!</f>
        <v>#REF!</v>
      </c>
      <c r="Q2" s="65" t="e">
        <f>保健所別印刷シート!#REF!</f>
        <v>#REF!</v>
      </c>
      <c r="R2" s="65" t="e">
        <f>保健所別印刷シート!#REF!</f>
        <v>#REF!</v>
      </c>
      <c r="S2" s="65" t="e">
        <f>保健所別印刷シート!#REF!</f>
        <v>#REF!</v>
      </c>
      <c r="T2" s="65" t="e">
        <f>保健所別印刷シート!#REF!</f>
        <v>#REF!</v>
      </c>
      <c r="U2" s="65" t="e">
        <f>保健所別印刷シート!#REF!</f>
        <v>#REF!</v>
      </c>
      <c r="V2" s="39"/>
    </row>
    <row r="3" spans="1:31" s="40" customFormat="1" ht="16.5" customHeight="1" x14ac:dyDescent="0.15">
      <c r="B3" s="38" t="s">
        <v>45</v>
      </c>
      <c r="C3" s="63">
        <v>41</v>
      </c>
      <c r="D3" s="62">
        <v>24</v>
      </c>
      <c r="E3" s="62">
        <v>24</v>
      </c>
      <c r="F3" s="62">
        <v>24</v>
      </c>
      <c r="G3" s="62">
        <v>24</v>
      </c>
      <c r="H3" s="62">
        <v>24</v>
      </c>
      <c r="I3" s="62">
        <v>24</v>
      </c>
      <c r="J3" s="62">
        <v>24</v>
      </c>
      <c r="K3" s="62">
        <v>24</v>
      </c>
      <c r="L3" s="62">
        <v>24</v>
      </c>
      <c r="M3" s="62">
        <v>24</v>
      </c>
      <c r="N3" s="62">
        <v>9</v>
      </c>
      <c r="O3" s="62">
        <v>9</v>
      </c>
      <c r="P3" s="62">
        <v>10</v>
      </c>
      <c r="Q3" s="62">
        <v>10</v>
      </c>
      <c r="R3" s="62">
        <v>10</v>
      </c>
      <c r="S3" s="62">
        <v>10</v>
      </c>
      <c r="T3" s="62">
        <v>10</v>
      </c>
      <c r="U3" s="62">
        <v>41</v>
      </c>
      <c r="V3" s="39"/>
    </row>
    <row r="4" spans="1:31" s="40" customFormat="1" ht="17.25" customHeight="1" x14ac:dyDescent="0.15">
      <c r="A4" s="131" t="s">
        <v>47</v>
      </c>
      <c r="B4" s="38" t="s">
        <v>46</v>
      </c>
      <c r="C4" s="88">
        <f>保健所別印刷シート!B5/C3</f>
        <v>87.146341463414629</v>
      </c>
      <c r="D4" s="76">
        <f>保健所別印刷シート!D5/D3</f>
        <v>0.20833333333333334</v>
      </c>
      <c r="E4" s="76">
        <f>保健所別印刷シート!F5/E3</f>
        <v>0.16666666666666666</v>
      </c>
      <c r="F4" s="76">
        <f>保健所別印刷シート!H5/F3</f>
        <v>0.58333333333333337</v>
      </c>
      <c r="G4" s="76">
        <f>保健所別印刷シート!J5/G3</f>
        <v>4.458333333333333</v>
      </c>
      <c r="H4" s="76">
        <f>保健所別印刷シート!L5/H3</f>
        <v>0.125</v>
      </c>
      <c r="I4" s="76">
        <f>保健所別印刷シート!O5/I3</f>
        <v>1.2083333333333333</v>
      </c>
      <c r="J4" s="76">
        <f>保健所別印刷シート!Q5/J3</f>
        <v>0.5</v>
      </c>
      <c r="K4" s="76">
        <f>保健所別印刷シート!S5/K3</f>
        <v>8.3333333333333329E-2</v>
      </c>
      <c r="L4" s="76" t="e">
        <f>保健所別印刷シート!U5/L3</f>
        <v>#VALUE!</v>
      </c>
      <c r="M4" s="76" t="e">
        <f>保健所別印刷シート!#REF!/M3</f>
        <v>#REF!</v>
      </c>
      <c r="N4" s="76" t="e">
        <f>保健所別印刷シート!#REF!/N3</f>
        <v>#REF!</v>
      </c>
      <c r="O4" s="76" t="e">
        <f>保健所別印刷シート!#REF!/O3</f>
        <v>#REF!</v>
      </c>
      <c r="P4" s="76" t="e">
        <f>保健所別印刷シート!#REF!/P3</f>
        <v>#REF!</v>
      </c>
      <c r="Q4" s="76" t="e">
        <f>保健所別印刷シート!#REF!/Q3</f>
        <v>#REF!</v>
      </c>
      <c r="R4" s="76" t="e">
        <f>保健所別印刷シート!#REF!/R3</f>
        <v>#REF!</v>
      </c>
      <c r="S4" s="76" t="e">
        <f>保健所別印刷シート!#REF!/S3</f>
        <v>#REF!</v>
      </c>
      <c r="T4" s="76" t="e">
        <f>保健所別印刷シート!#REF!/T3</f>
        <v>#REF!</v>
      </c>
      <c r="U4" s="76" t="e">
        <f>保健所別印刷シート!#REF!/U3</f>
        <v>#REF!</v>
      </c>
      <c r="V4" s="77"/>
    </row>
    <row r="5" spans="1:31" ht="24.75" customHeight="1" x14ac:dyDescent="0.15">
      <c r="A5" s="131"/>
      <c r="B5" s="41" t="s">
        <v>28</v>
      </c>
      <c r="C5" s="83">
        <f>保健所別印刷シート!C5</f>
        <v>87.15</v>
      </c>
      <c r="D5" s="78">
        <f>保健所別印刷シート!E5</f>
        <v>0.21</v>
      </c>
      <c r="E5" s="78">
        <f>保健所別印刷シート!G5</f>
        <v>0.17</v>
      </c>
      <c r="F5" s="78">
        <f>保健所別印刷シート!I5</f>
        <v>0.57999999999999996</v>
      </c>
      <c r="G5" s="78">
        <f>保健所別印刷シート!K5</f>
        <v>4.46</v>
      </c>
      <c r="H5" s="78">
        <f>保健所別印刷シート!M5</f>
        <v>0.13</v>
      </c>
      <c r="I5" s="78">
        <f>保健所別印刷シート!P5</f>
        <v>1.21</v>
      </c>
      <c r="J5" s="78">
        <f>保健所別印刷シート!R5</f>
        <v>0.5</v>
      </c>
      <c r="K5" s="78">
        <f>保健所別印刷シート!T5</f>
        <v>0.08</v>
      </c>
      <c r="L5" s="78" t="str">
        <f>保健所別印刷シート!V5</f>
        <v>-</v>
      </c>
      <c r="M5" s="78" t="e">
        <f>保健所別印刷シート!#REF!</f>
        <v>#REF!</v>
      </c>
      <c r="N5" s="78" t="e">
        <f>保健所別印刷シート!#REF!</f>
        <v>#REF!</v>
      </c>
      <c r="O5" s="78" t="e">
        <f>保健所別印刷シート!#REF!</f>
        <v>#REF!</v>
      </c>
      <c r="P5" s="78" t="e">
        <f>保健所別印刷シート!#REF!</f>
        <v>#REF!</v>
      </c>
      <c r="Q5" s="78" t="e">
        <f>保健所別印刷シート!#REF!</f>
        <v>#REF!</v>
      </c>
      <c r="R5" s="78" t="e">
        <f>保健所別印刷シート!#REF!</f>
        <v>#REF!</v>
      </c>
      <c r="S5" s="78" t="e">
        <f>保健所別印刷シート!#REF!</f>
        <v>#REF!</v>
      </c>
      <c r="T5" s="78" t="e">
        <f>保健所別印刷シート!#REF!</f>
        <v>#REF!</v>
      </c>
      <c r="U5" s="78" t="e">
        <f>保健所別印刷シート!#REF!</f>
        <v>#REF!</v>
      </c>
      <c r="V5" s="79" t="e">
        <f>INDEX($C$2:$U$2,1,MATCH($W$5,$C$5:$U$5,0))</f>
        <v>#REF!</v>
      </c>
      <c r="W5" s="42" t="e">
        <f>LARGE($C$5:$U$5,1)</f>
        <v>#REF!</v>
      </c>
      <c r="X5" s="2" t="e">
        <f>INDEX($C$2:$U$2,1,MATCH(Y5,$C$5:$U$5,0))</f>
        <v>#REF!</v>
      </c>
      <c r="Y5" s="42" t="e">
        <f>LARGE($C$5:$U$5,2)</f>
        <v>#REF!</v>
      </c>
      <c r="Z5" s="2" t="e">
        <f>INDEX($C$2:$U$2,1,MATCH(AA5,C5:U5,0))</f>
        <v>#REF!</v>
      </c>
      <c r="AA5" s="42" t="e">
        <f>LARGE($C$5:$U$5,3)</f>
        <v>#REF!</v>
      </c>
      <c r="AB5" s="2" t="e">
        <f>INDEX($C$2:$U$2,1,MATCH(AC5,$C5:$U5,0))</f>
        <v>#REF!</v>
      </c>
      <c r="AC5" s="42" t="e">
        <f>LARGE($C5:$U5,4)</f>
        <v>#REF!</v>
      </c>
      <c r="AD5" s="2" t="e">
        <f>INDEX($C$2:$U$2,1,MATCH(AE5,$C5:$U5,0))</f>
        <v>#REF!</v>
      </c>
      <c r="AE5" s="42" t="e">
        <f>LARGE($C5:$U5,5)</f>
        <v>#REF!</v>
      </c>
    </row>
    <row r="6" spans="1:31" ht="28.5" customHeight="1" x14ac:dyDescent="0.15">
      <c r="A6" s="71" t="s">
        <v>53</v>
      </c>
      <c r="B6" s="44" t="s">
        <v>29</v>
      </c>
      <c r="C6" s="86">
        <f>保健所別印刷シート!C7</f>
        <v>125.08</v>
      </c>
      <c r="D6" s="81">
        <f>保健所別印刷シート!E7</f>
        <v>0.38</v>
      </c>
      <c r="E6" s="81">
        <f>保健所別印刷シート!G7</f>
        <v>0.38</v>
      </c>
      <c r="F6" s="81">
        <f>保健所別印刷シート!I7</f>
        <v>1</v>
      </c>
      <c r="G6" s="81">
        <f>保健所別印刷シート!K7</f>
        <v>1.38</v>
      </c>
      <c r="H6" s="81" t="str">
        <f>保健所別印刷シート!M7</f>
        <v>-</v>
      </c>
      <c r="I6" s="81">
        <f>保健所別印刷シート!P7</f>
        <v>0.38</v>
      </c>
      <c r="J6" s="81">
        <f>保健所別印刷シート!R7</f>
        <v>0.13</v>
      </c>
      <c r="K6" s="81" t="str">
        <f>保健所別印刷シート!T7</f>
        <v>-</v>
      </c>
      <c r="L6" s="81" t="str">
        <f>保健所別印刷シート!V7</f>
        <v>-</v>
      </c>
      <c r="M6" s="81" t="e">
        <f>保健所別印刷シート!#REF!</f>
        <v>#REF!</v>
      </c>
      <c r="N6" s="81" t="e">
        <f>保健所別印刷シート!#REF!</f>
        <v>#REF!</v>
      </c>
      <c r="O6" s="81" t="e">
        <f>保健所別印刷シート!#REF!</f>
        <v>#REF!</v>
      </c>
      <c r="P6" s="81" t="e">
        <f>保健所別印刷シート!#REF!</f>
        <v>#REF!</v>
      </c>
      <c r="Q6" s="81" t="e">
        <f>保健所別印刷シート!#REF!</f>
        <v>#REF!</v>
      </c>
      <c r="R6" s="81" t="e">
        <f>保健所別印刷シート!#REF!</f>
        <v>#REF!</v>
      </c>
      <c r="S6" s="81" t="e">
        <f>保健所別印刷シート!#REF!</f>
        <v>#REF!</v>
      </c>
      <c r="T6" s="81" t="e">
        <f>保健所別印刷シート!#REF!</f>
        <v>#REF!</v>
      </c>
      <c r="U6" s="81" t="e">
        <f>保健所別印刷シート!#REF!</f>
        <v>#REF!</v>
      </c>
      <c r="V6" s="79" t="e">
        <f>INDEX($C$2:$U$2,1,MATCH(W6,C6:U6,0))</f>
        <v>#REF!</v>
      </c>
      <c r="W6" s="42" t="e">
        <f>LARGE(C6:U6,1)</f>
        <v>#REF!</v>
      </c>
      <c r="X6" s="2" t="e">
        <f>INDEX($C$2:$U$2,1,MATCH(Y6,C6:U6,0))</f>
        <v>#REF!</v>
      </c>
      <c r="Y6" s="42" t="e">
        <f>LARGE(C6:U6,2)</f>
        <v>#REF!</v>
      </c>
      <c r="Z6" s="2" t="e">
        <f>INDEX($C$2:$U$2,1,MATCH(AA6,C6:U6,0))</f>
        <v>#REF!</v>
      </c>
      <c r="AA6" s="42" t="e">
        <f>LARGE(C6:U6,3)</f>
        <v>#REF!</v>
      </c>
      <c r="AB6" s="2" t="e">
        <f>INDEX($C$2:$U$2,1,MATCH(AC6,$C6:$U6,0))</f>
        <v>#REF!</v>
      </c>
      <c r="AC6" s="42" t="e">
        <f>LARGE($C6:$U6,4)</f>
        <v>#REF!</v>
      </c>
      <c r="AD6" s="2" t="e">
        <f>INDEX($C$2:$U$2,1,MATCH(AE6,$C6:$U6,0))</f>
        <v>#REF!</v>
      </c>
      <c r="AE6" s="42" t="e">
        <f>LARGE($C6:$U6,5)</f>
        <v>#REF!</v>
      </c>
    </row>
    <row r="7" spans="1:31" ht="28.5" hidden="1" customHeight="1" x14ac:dyDescent="0.15">
      <c r="B7" s="44" t="s">
        <v>30</v>
      </c>
      <c r="C7" s="84" t="e">
        <f>保健所別印刷シート!#REF!</f>
        <v>#REF!</v>
      </c>
      <c r="D7" s="81" t="e">
        <f>保健所別印刷シート!#REF!</f>
        <v>#REF!</v>
      </c>
      <c r="E7" s="81" t="e">
        <f>保健所別印刷シート!#REF!</f>
        <v>#REF!</v>
      </c>
      <c r="F7" s="81" t="e">
        <f>保健所別印刷シート!#REF!</f>
        <v>#REF!</v>
      </c>
      <c r="G7" s="81" t="e">
        <f>保健所別印刷シート!#REF!</f>
        <v>#REF!</v>
      </c>
      <c r="H7" s="81" t="e">
        <f>保健所別印刷シート!#REF!</f>
        <v>#REF!</v>
      </c>
      <c r="I7" s="81" t="e">
        <f>保健所別印刷シート!#REF!</f>
        <v>#REF!</v>
      </c>
      <c r="J7" s="81" t="e">
        <f>保健所別印刷シート!#REF!</f>
        <v>#REF!</v>
      </c>
      <c r="K7" s="81" t="e">
        <f>保健所別印刷シート!#REF!</f>
        <v>#REF!</v>
      </c>
      <c r="L7" s="81" t="e">
        <f>保健所別印刷シート!#REF!</f>
        <v>#REF!</v>
      </c>
      <c r="M7" s="81" t="e">
        <f>保健所別印刷シート!#REF!</f>
        <v>#REF!</v>
      </c>
      <c r="N7" s="81" t="e">
        <f>保健所別印刷シート!#REF!</f>
        <v>#REF!</v>
      </c>
      <c r="O7" s="81" t="e">
        <f>保健所別印刷シート!#REF!</f>
        <v>#REF!</v>
      </c>
      <c r="P7" s="81" t="e">
        <f>保健所別印刷シート!#REF!</f>
        <v>#REF!</v>
      </c>
      <c r="Q7" s="81" t="e">
        <f>保健所別印刷シート!#REF!</f>
        <v>#REF!</v>
      </c>
      <c r="R7" s="81" t="e">
        <f>保健所別印刷シート!#REF!</f>
        <v>#REF!</v>
      </c>
      <c r="S7" s="81" t="e">
        <f>保健所別印刷シート!#REF!</f>
        <v>#REF!</v>
      </c>
      <c r="T7" s="81" t="e">
        <f>保健所別印刷シート!#REF!</f>
        <v>#REF!</v>
      </c>
      <c r="U7" s="81" t="e">
        <f>保健所別印刷シート!#REF!</f>
        <v>#REF!</v>
      </c>
      <c r="V7" s="79"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5">
        <f>保健所別印刷シート!C8</f>
        <v>71.709999999999994</v>
      </c>
      <c r="D8" s="80" t="str">
        <f>保健所別印刷シート!E8</f>
        <v>-</v>
      </c>
      <c r="E8" s="80" t="str">
        <f>保健所別印刷シート!G8</f>
        <v>-</v>
      </c>
      <c r="F8" s="80" t="str">
        <f>保健所別印刷シート!I8</f>
        <v>-</v>
      </c>
      <c r="G8" s="80">
        <f>保健所別印刷シート!K8</f>
        <v>0.25</v>
      </c>
      <c r="H8" s="80" t="str">
        <f>保健所別印刷シート!M8</f>
        <v>-</v>
      </c>
      <c r="I8" s="80" t="str">
        <f>保健所別印刷シート!P8</f>
        <v>-</v>
      </c>
      <c r="J8" s="80" t="str">
        <f>保健所別印刷シート!R8</f>
        <v>-</v>
      </c>
      <c r="K8" s="80">
        <f>保健所別印刷シート!T8</f>
        <v>0.25</v>
      </c>
      <c r="L8" s="80" t="str">
        <f>保健所別印刷シート!V8</f>
        <v>-</v>
      </c>
      <c r="M8" s="80" t="e">
        <f>保健所別印刷シート!#REF!</f>
        <v>#REF!</v>
      </c>
      <c r="N8" s="80" t="e">
        <f>保健所別印刷シート!#REF!</f>
        <v>#REF!</v>
      </c>
      <c r="O8" s="80" t="e">
        <f>保健所別印刷シート!#REF!</f>
        <v>#REF!</v>
      </c>
      <c r="P8" s="80" t="e">
        <f>保健所別印刷シート!#REF!</f>
        <v>#REF!</v>
      </c>
      <c r="Q8" s="80" t="e">
        <f>保健所別印刷シート!#REF!</f>
        <v>#REF!</v>
      </c>
      <c r="R8" s="80" t="e">
        <f>保健所別印刷シート!#REF!</f>
        <v>#REF!</v>
      </c>
      <c r="S8" s="80" t="e">
        <f>保健所別印刷シート!#REF!</f>
        <v>#REF!</v>
      </c>
      <c r="T8" s="80" t="e">
        <f>保健所別印刷シート!#REF!</f>
        <v>#REF!</v>
      </c>
      <c r="U8" s="80" t="e">
        <f>保健所別印刷シート!#REF!</f>
        <v>#REF!</v>
      </c>
      <c r="V8" s="79" t="e">
        <f>INDEX($C$2:$U$2,1,MATCH(W8,C8:U8,0))</f>
        <v>#REF!</v>
      </c>
      <c r="W8" s="42" t="e">
        <f>LARGE(C8:U8,1)</f>
        <v>#REF!</v>
      </c>
      <c r="X8" s="2" t="e">
        <f>INDEX($C$2:$U$2,1,MATCH(Y8,C8:U8,0))</f>
        <v>#REF!</v>
      </c>
      <c r="Y8" s="42" t="e">
        <f>LARGE(C8:U8,2)</f>
        <v>#REF!</v>
      </c>
      <c r="Z8" s="2" t="e">
        <f>INDEX($C$2:$U$2,1,MATCH(AA8,C8:U8,0))</f>
        <v>#REF!</v>
      </c>
      <c r="AA8" s="42" t="e">
        <f>LARGE(C8:U8,3)</f>
        <v>#REF!</v>
      </c>
      <c r="AB8" s="2" t="e">
        <f>INDEX($C$2:$U$2,1,MATCH(AC8,$C8:$U8,0))</f>
        <v>#REF!</v>
      </c>
      <c r="AC8" s="42" t="e">
        <f>LARGE($C8:$U8,4)</f>
        <v>#REF!</v>
      </c>
      <c r="AD8" s="2" t="e">
        <f>INDEX($C$2:$U$2,1,MATCH(AE8,$C8:$U8,0))</f>
        <v>#REF!</v>
      </c>
      <c r="AE8" s="42" t="e">
        <f>LARGE($C8:$U8,5)</f>
        <v>#REF!</v>
      </c>
    </row>
    <row r="9" spans="1:31" ht="28.5" customHeight="1" x14ac:dyDescent="0.15">
      <c r="B9" s="44" t="s">
        <v>32</v>
      </c>
      <c r="C9" s="84">
        <f>保健所別印刷シート!C9</f>
        <v>52.67</v>
      </c>
      <c r="D9" s="81" t="str">
        <f>保健所別印刷シート!E9</f>
        <v>-</v>
      </c>
      <c r="E9" s="81" t="str">
        <f>保健所別印刷シート!G9</f>
        <v>-</v>
      </c>
      <c r="F9" s="81" t="str">
        <f>保健所別印刷シート!I9</f>
        <v>-</v>
      </c>
      <c r="G9" s="81">
        <f>保健所別印刷シート!K9</f>
        <v>1</v>
      </c>
      <c r="H9" s="81" t="str">
        <f>保健所別印刷シート!M9</f>
        <v>-</v>
      </c>
      <c r="I9" s="81" t="str">
        <f>保健所別印刷シート!P9</f>
        <v>-</v>
      </c>
      <c r="J9" s="81" t="str">
        <f>保健所別印刷シート!R9</f>
        <v>-</v>
      </c>
      <c r="K9" s="81" t="str">
        <f>保健所別印刷シート!T9</f>
        <v>-</v>
      </c>
      <c r="L9" s="81" t="str">
        <f>保健所別印刷シート!V9</f>
        <v>-</v>
      </c>
      <c r="M9" s="81" t="e">
        <f>保健所別印刷シート!#REF!</f>
        <v>#REF!</v>
      </c>
      <c r="N9" s="81" t="e">
        <f>保健所別印刷シート!#REF!</f>
        <v>#REF!</v>
      </c>
      <c r="O9" s="81" t="e">
        <f>保健所別印刷シート!#REF!</f>
        <v>#REF!</v>
      </c>
      <c r="P9" s="81" t="e">
        <f>保健所別印刷シート!#REF!</f>
        <v>#REF!</v>
      </c>
      <c r="Q9" s="81" t="e">
        <f>保健所別印刷シート!#REF!</f>
        <v>#REF!</v>
      </c>
      <c r="R9" s="81" t="e">
        <f>保健所別印刷シート!#REF!</f>
        <v>#REF!</v>
      </c>
      <c r="S9" s="81" t="e">
        <f>保健所別印刷シート!#REF!</f>
        <v>#REF!</v>
      </c>
      <c r="T9" s="81" t="e">
        <f>保健所別印刷シート!#REF!</f>
        <v>#REF!</v>
      </c>
      <c r="U9" s="81" t="e">
        <f>保健所別印刷シート!#REF!</f>
        <v>#REF!</v>
      </c>
      <c r="V9" s="79" t="e">
        <f>INDEX($C$2:$U$2,1,MATCH(W9,C9:U9,0))</f>
        <v>#REF!</v>
      </c>
      <c r="W9" s="42" t="e">
        <f>LARGE(C9:U9,1)</f>
        <v>#REF!</v>
      </c>
      <c r="X9" s="2" t="e">
        <f>INDEX($C$2:$U$2,1,MATCH(Y9,C9:U9,0))</f>
        <v>#REF!</v>
      </c>
      <c r="Y9" s="42" t="e">
        <f>LARGE(C9:U9,2)</f>
        <v>#REF!</v>
      </c>
      <c r="Z9" s="2" t="e">
        <f>INDEX($C$2:$U$2,1,MATCH(AA9,C9:U9,0))</f>
        <v>#REF!</v>
      </c>
      <c r="AA9" s="42" t="e">
        <f>LARGE(C9:U9,3)</f>
        <v>#REF!</v>
      </c>
      <c r="AB9" s="2" t="e">
        <f>INDEX($C$2:$U$2,1,MATCH(AC9,$C9:$U9,0))</f>
        <v>#REF!</v>
      </c>
      <c r="AC9" s="42" t="e">
        <f>LARGE($C9:$U9,4)</f>
        <v>#REF!</v>
      </c>
      <c r="AD9" s="2" t="e">
        <f>INDEX($C$2:$U$2,1,MATCH(AE9,$C9:$U9,0))</f>
        <v>#REF!</v>
      </c>
      <c r="AE9" s="42" t="e">
        <f>LARGE($C9:$U9,5)</f>
        <v>#REF!</v>
      </c>
    </row>
    <row r="10" spans="1:31" ht="28.5" customHeight="1" x14ac:dyDescent="0.15">
      <c r="B10" s="44" t="s">
        <v>33</v>
      </c>
      <c r="C10" s="86">
        <f>保健所別印刷シート!C10</f>
        <v>71.44</v>
      </c>
      <c r="D10" s="81">
        <f>保健所別印刷シート!E10</f>
        <v>0.2</v>
      </c>
      <c r="E10" s="81" t="str">
        <f>保健所別印刷シート!G10</f>
        <v>-</v>
      </c>
      <c r="F10" s="81">
        <f>保健所別印刷シート!I10</f>
        <v>1.2</v>
      </c>
      <c r="G10" s="81">
        <f>保健所別印刷シート!K10</f>
        <v>13</v>
      </c>
      <c r="H10" s="81">
        <f>保健所別印刷シート!M10</f>
        <v>0.6</v>
      </c>
      <c r="I10" s="81">
        <f>保健所別印刷シート!P10</f>
        <v>1.4</v>
      </c>
      <c r="J10" s="81">
        <f>保健所別印刷シート!R10</f>
        <v>1</v>
      </c>
      <c r="K10" s="81" t="str">
        <f>保健所別印刷シート!T10</f>
        <v>-</v>
      </c>
      <c r="L10" s="81" t="str">
        <f>保健所別印刷シート!V10</f>
        <v>-</v>
      </c>
      <c r="M10" s="81" t="e">
        <f>保健所別印刷シート!#REF!</f>
        <v>#REF!</v>
      </c>
      <c r="N10" s="81" t="e">
        <f>保健所別印刷シート!#REF!</f>
        <v>#REF!</v>
      </c>
      <c r="O10" s="81" t="e">
        <f>保健所別印刷シート!#REF!</f>
        <v>#REF!</v>
      </c>
      <c r="P10" s="81" t="e">
        <f>保健所別印刷シート!#REF!</f>
        <v>#REF!</v>
      </c>
      <c r="Q10" s="81" t="e">
        <f>保健所別印刷シート!#REF!</f>
        <v>#REF!</v>
      </c>
      <c r="R10" s="81" t="e">
        <f>保健所別印刷シート!#REF!</f>
        <v>#REF!</v>
      </c>
      <c r="S10" s="81" t="e">
        <f>保健所別印刷シート!#REF!</f>
        <v>#REF!</v>
      </c>
      <c r="T10" s="81" t="e">
        <f>保健所別印刷シート!#REF!</f>
        <v>#REF!</v>
      </c>
      <c r="U10" s="81" t="e">
        <f>保健所別印刷シート!#REF!</f>
        <v>#REF!</v>
      </c>
      <c r="V10" s="79" t="e">
        <f>INDEX($C$2:$U$2,1,MATCH(W10,C10:U10,0))</f>
        <v>#REF!</v>
      </c>
      <c r="W10" s="42" t="e">
        <f>LARGE(C10:U10,1)</f>
        <v>#REF!</v>
      </c>
      <c r="X10" s="2" t="e">
        <f>INDEX($C$2:$U$2,1,MATCH(Y10,C10:U10,0))</f>
        <v>#REF!</v>
      </c>
      <c r="Y10" s="42" t="e">
        <f>LARGE(C10:U10,2)</f>
        <v>#REF!</v>
      </c>
      <c r="Z10" s="2" t="e">
        <f>INDEX($C$2:$U$2,1,MATCH(AA10,C10:U10,0))</f>
        <v>#REF!</v>
      </c>
      <c r="AA10" s="42" t="e">
        <f>LARGE(C10:U10,3)</f>
        <v>#REF!</v>
      </c>
      <c r="AB10" s="2" t="e">
        <f>INDEX($C$2:$U$2,1,MATCH(AC10,$C10:$U10,0))</f>
        <v>#REF!</v>
      </c>
      <c r="AC10" s="42" t="e">
        <f>LARGE($C10:$U10,4)</f>
        <v>#REF!</v>
      </c>
      <c r="AD10" s="2" t="e">
        <f>INDEX($C$2:$U$2,1,MATCH(AE10,$C10:$U10,0))</f>
        <v>#REF!</v>
      </c>
      <c r="AE10" s="42" t="e">
        <f>LARGE($C10:$U10,5)</f>
        <v>#REF!</v>
      </c>
    </row>
    <row r="11" spans="1:31" ht="28.5" customHeight="1" x14ac:dyDescent="0.15">
      <c r="B11" s="45" t="s">
        <v>17</v>
      </c>
      <c r="C11" s="85">
        <f>保健所別印刷シート!C11</f>
        <v>71.56</v>
      </c>
      <c r="D11" s="80">
        <f>保健所別印刷シート!E11</f>
        <v>0.2</v>
      </c>
      <c r="E11" s="80">
        <f>保健所別印刷シート!G11</f>
        <v>0.2</v>
      </c>
      <c r="F11" s="80" t="str">
        <f>保健所別印刷シート!I11</f>
        <v>-</v>
      </c>
      <c r="G11" s="80">
        <f>保健所別印刷シート!K11</f>
        <v>5.6</v>
      </c>
      <c r="H11" s="80" t="str">
        <f>保健所別印刷シート!M11</f>
        <v>-</v>
      </c>
      <c r="I11" s="80">
        <f>保健所別印刷シート!P11</f>
        <v>3.8</v>
      </c>
      <c r="J11" s="80">
        <f>保健所別印刷シート!R11</f>
        <v>1.2</v>
      </c>
      <c r="K11" s="80">
        <f>保健所別印刷シート!T11</f>
        <v>0.2</v>
      </c>
      <c r="L11" s="80" t="str">
        <f>保健所別印刷シート!V11</f>
        <v>-</v>
      </c>
      <c r="M11" s="80" t="e">
        <f>保健所別印刷シート!#REF!</f>
        <v>#REF!</v>
      </c>
      <c r="N11" s="80" t="e">
        <f>保健所別印刷シート!#REF!</f>
        <v>#REF!</v>
      </c>
      <c r="O11" s="80" t="e">
        <f>保健所別印刷シート!#REF!</f>
        <v>#REF!</v>
      </c>
      <c r="P11" s="82" t="e">
        <f>保健所別印刷シート!#REF!</f>
        <v>#REF!</v>
      </c>
      <c r="Q11" s="82" t="e">
        <f>保健所別印刷シート!#REF!</f>
        <v>#REF!</v>
      </c>
      <c r="R11" s="82" t="e">
        <f>保健所別印刷シート!#REF!</f>
        <v>#REF!</v>
      </c>
      <c r="S11" s="82" t="e">
        <f>保健所別印刷シート!#REF!</f>
        <v>#REF!</v>
      </c>
      <c r="T11" s="82" t="e">
        <f>保健所別印刷シート!#REF!</f>
        <v>#REF!</v>
      </c>
      <c r="U11" s="82" t="e">
        <f>保健所別印刷シート!#REF!</f>
        <v>#REF!</v>
      </c>
      <c r="V11" s="79" t="e">
        <f>INDEX($C$2:$U$2,1,MATCH(W11,C11:U11,0))</f>
        <v>#REF!</v>
      </c>
      <c r="W11" s="42" t="e">
        <f>LARGE(C11:U11,1)</f>
        <v>#REF!</v>
      </c>
      <c r="X11" s="2" t="e">
        <f>INDEX($C$2:$U$2,1,MATCH(Y11,C11:U11,0))</f>
        <v>#REF!</v>
      </c>
      <c r="Y11" s="42" t="e">
        <f>LARGE(C11:U11,2)</f>
        <v>#REF!</v>
      </c>
      <c r="Z11" s="2" t="e">
        <f>INDEX($C$2:$U$2,1,MATCH(AA11,C11:U11,0))</f>
        <v>#REF!</v>
      </c>
      <c r="AA11" s="42" t="e">
        <f>LARGE(C11:U11,3)</f>
        <v>#REF!</v>
      </c>
      <c r="AB11" s="2" t="e">
        <f>INDEX($C$2:$U$2,1,MATCH(AC11,$C11:$U11,0))</f>
        <v>#REF!</v>
      </c>
      <c r="AC11" s="42" t="e">
        <f>LARGE($C11:$U11,4)</f>
        <v>#REF!</v>
      </c>
      <c r="AD11" s="2" t="e">
        <f>INDEX($C$2:$U$2,1,MATCH(AE11,$C11:$U11,0))</f>
        <v>#REF!</v>
      </c>
      <c r="AE11" s="42" t="e">
        <f>LARGE($C11:$U11,5)</f>
        <v>#REF!</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70" t="s">
        <v>51</v>
      </c>
      <c r="U13" s="23"/>
    </row>
    <row r="14" spans="1:31" ht="19.5" hidden="1" customHeight="1" x14ac:dyDescent="0.15">
      <c r="B14" s="50"/>
      <c r="C14" s="34">
        <v>10</v>
      </c>
      <c r="D14" s="51"/>
      <c r="E14" s="68">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28" t="s">
        <v>50</v>
      </c>
      <c r="T16" s="128"/>
      <c r="U16" s="93"/>
    </row>
    <row r="17" spans="2:21" ht="27" customHeight="1" x14ac:dyDescent="0.15">
      <c r="B17" s="50"/>
      <c r="C17" s="34"/>
      <c r="D17" s="51"/>
      <c r="E17" s="51"/>
      <c r="F17" s="52"/>
      <c r="G17" s="52"/>
      <c r="H17" s="53"/>
      <c r="I17" s="52"/>
      <c r="J17" s="52"/>
      <c r="K17" s="52"/>
      <c r="L17" s="52"/>
      <c r="M17" s="53"/>
      <c r="N17" s="52"/>
      <c r="O17" s="52"/>
      <c r="S17" s="129" t="s">
        <v>48</v>
      </c>
      <c r="T17" s="129"/>
      <c r="U17" s="94"/>
    </row>
    <row r="18" spans="2:21" ht="27" customHeight="1" x14ac:dyDescent="0.15">
      <c r="B18" s="50"/>
      <c r="C18" s="34"/>
      <c r="D18" s="51"/>
      <c r="E18" s="51"/>
      <c r="F18" s="52"/>
      <c r="G18" s="52"/>
      <c r="H18" s="53"/>
      <c r="I18" s="52"/>
      <c r="J18" s="52"/>
      <c r="K18" s="52"/>
      <c r="L18" s="52"/>
      <c r="M18" s="53"/>
      <c r="N18" s="52"/>
      <c r="O18" s="52"/>
      <c r="S18" s="130" t="s">
        <v>49</v>
      </c>
      <c r="T18" s="130"/>
      <c r="U18" s="94"/>
    </row>
    <row r="19" spans="2:21" ht="15.75" customHeight="1" x14ac:dyDescent="0.15">
      <c r="C19" s="54"/>
      <c r="D19" s="55" t="s">
        <v>35</v>
      </c>
      <c r="E19" s="55"/>
      <c r="F19" s="55"/>
      <c r="G19" s="55"/>
      <c r="H19" s="155"/>
      <c r="I19" s="155"/>
      <c r="J19" s="155"/>
      <c r="K19" s="155"/>
      <c r="L19" s="155"/>
      <c r="M19" s="155"/>
      <c r="N19" s="155"/>
      <c r="O19" s="155"/>
    </row>
    <row r="20" spans="2:21" ht="30" customHeight="1" x14ac:dyDescent="0.15">
      <c r="C20" s="54"/>
      <c r="D20" s="147" t="s">
        <v>28</v>
      </c>
      <c r="E20" s="147"/>
      <c r="F20" s="147" t="s">
        <v>36</v>
      </c>
      <c r="G20" s="147"/>
      <c r="H20" s="156" t="s">
        <v>37</v>
      </c>
      <c r="I20" s="157"/>
      <c r="J20" s="147" t="s">
        <v>38</v>
      </c>
      <c r="K20" s="147"/>
      <c r="L20" s="147" t="s">
        <v>39</v>
      </c>
      <c r="M20" s="147"/>
      <c r="N20" s="147" t="s">
        <v>40</v>
      </c>
      <c r="O20" s="147"/>
      <c r="P20" s="147" t="s">
        <v>17</v>
      </c>
      <c r="Q20" s="147"/>
    </row>
    <row r="21" spans="2:21" ht="31.5" customHeight="1" x14ac:dyDescent="0.15">
      <c r="C21" s="148"/>
      <c r="D21" s="136" t="e">
        <f>IF(D22&lt;1,"－－－",V5)</f>
        <v>#REF!</v>
      </c>
      <c r="E21" s="137"/>
      <c r="F21" s="136" t="str">
        <f>IF(F22&lt;1,"－－－",V6)</f>
        <v>－－－</v>
      </c>
      <c r="G21" s="137"/>
      <c r="H21" s="141"/>
      <c r="I21" s="142"/>
      <c r="J21" s="136" t="str">
        <f>IF(J22&lt;1,"－－－",V8)</f>
        <v>－－－</v>
      </c>
      <c r="K21" s="137"/>
      <c r="L21" s="136" t="str">
        <f>IF(L22&lt;1,"－－－",V9)</f>
        <v>－－－</v>
      </c>
      <c r="M21" s="137"/>
      <c r="N21" s="136" t="str">
        <f>IF(N22&lt;1,"－－－",V10)</f>
        <v>－－－</v>
      </c>
      <c r="O21" s="137"/>
      <c r="P21" s="136" t="str">
        <f>IF(P22&lt;1,"－－－",V11)</f>
        <v>－－－</v>
      </c>
      <c r="Q21" s="137"/>
    </row>
    <row r="22" spans="2:21" ht="16.5" customHeight="1" x14ac:dyDescent="0.15">
      <c r="C22" s="148"/>
      <c r="D22" s="149" t="e">
        <f>W5</f>
        <v>#REF!</v>
      </c>
      <c r="E22" s="150"/>
      <c r="F22" s="149">
        <f>IFERROR(W6,0)</f>
        <v>0</v>
      </c>
      <c r="G22" s="150"/>
      <c r="H22" s="151"/>
      <c r="I22" s="152"/>
      <c r="J22" s="149">
        <f>IFERROR(W8,0)</f>
        <v>0</v>
      </c>
      <c r="K22" s="150"/>
      <c r="L22" s="149">
        <f>IFERROR(W9,0)</f>
        <v>0</v>
      </c>
      <c r="M22" s="150"/>
      <c r="N22" s="153">
        <f>IFERROR(W10,0)</f>
        <v>0</v>
      </c>
      <c r="O22" s="154"/>
      <c r="P22" s="153">
        <f>IFERROR(W11,0)</f>
        <v>0</v>
      </c>
      <c r="Q22" s="154"/>
    </row>
    <row r="23" spans="2:21" ht="33.75" customHeight="1" x14ac:dyDescent="0.15">
      <c r="C23" s="140"/>
      <c r="D23" s="136" t="e">
        <f>IF(D24&lt;1,"－－－",X5)</f>
        <v>#REF!</v>
      </c>
      <c r="E23" s="137"/>
      <c r="F23" s="136" t="str">
        <f>IF(F$24&lt;1,"－－－",X6)</f>
        <v>－－－</v>
      </c>
      <c r="G23" s="137"/>
      <c r="H23" s="141"/>
      <c r="I23" s="142"/>
      <c r="J23" s="136" t="str">
        <f>IF(J$24&lt;1,"－－－",X8)</f>
        <v>－－－</v>
      </c>
      <c r="K23" s="137"/>
      <c r="L23" s="136" t="str">
        <f>IF(L24&lt;1,"－－－",X9)</f>
        <v>－－－</v>
      </c>
      <c r="M23" s="137"/>
      <c r="N23" s="136" t="str">
        <f>IF(N24&lt;1,"－－－",X10)</f>
        <v>－－－</v>
      </c>
      <c r="O23" s="137"/>
      <c r="P23" s="136" t="str">
        <f>IF(P24&lt;1,"－－－",X11)</f>
        <v>－－－</v>
      </c>
      <c r="Q23" s="137"/>
    </row>
    <row r="24" spans="2:21" ht="11.25" customHeight="1" x14ac:dyDescent="0.15">
      <c r="C24" s="140"/>
      <c r="D24" s="145" t="e">
        <f>Y5</f>
        <v>#REF!</v>
      </c>
      <c r="E24" s="146"/>
      <c r="F24" s="145">
        <f>IFERROR(Y6,0)</f>
        <v>0</v>
      </c>
      <c r="G24" s="146"/>
      <c r="H24" s="138"/>
      <c r="I24" s="139"/>
      <c r="J24" s="145">
        <f>IFERROR(Y8,0)</f>
        <v>0</v>
      </c>
      <c r="K24" s="146"/>
      <c r="L24" s="145">
        <f>IFERROR(Y9,0)</f>
        <v>0</v>
      </c>
      <c r="M24" s="146"/>
      <c r="N24" s="145">
        <f>IFERROR(Y10,0)</f>
        <v>0</v>
      </c>
      <c r="O24" s="146"/>
      <c r="P24" s="145">
        <f>IFERROR(Y11,0)</f>
        <v>0</v>
      </c>
      <c r="Q24" s="146"/>
    </row>
    <row r="25" spans="2:21" ht="36" customHeight="1" x14ac:dyDescent="0.15">
      <c r="C25" s="140"/>
      <c r="D25" s="136" t="e">
        <f>IF(D26&lt;1,"－－－",Z5)</f>
        <v>#REF!</v>
      </c>
      <c r="E25" s="137"/>
      <c r="F25" s="136" t="str">
        <f>IF(F$26&lt;1,"－－－",Z6)</f>
        <v>－－－</v>
      </c>
      <c r="G25" s="137"/>
      <c r="H25" s="141"/>
      <c r="I25" s="142"/>
      <c r="J25" s="136" t="str">
        <f>IF(J$26&lt;1,"－－－",Z8)</f>
        <v>－－－</v>
      </c>
      <c r="K25" s="137"/>
      <c r="L25" s="136" t="str">
        <f>IF(L26&lt;1,"－－－",Z9)</f>
        <v>－－－</v>
      </c>
      <c r="M25" s="137"/>
      <c r="N25" s="136" t="str">
        <f>IF(N26&lt;1,"－－－",Z10)</f>
        <v>－－－</v>
      </c>
      <c r="O25" s="137"/>
      <c r="P25" s="136" t="str">
        <f>IF(P26&lt;1,"－－－",Z11)</f>
        <v>－－－</v>
      </c>
      <c r="Q25" s="137"/>
      <c r="T25" s="143" t="s">
        <v>44</v>
      </c>
      <c r="U25" s="91"/>
    </row>
    <row r="26" spans="2:21" ht="16.5" customHeight="1" x14ac:dyDescent="0.15">
      <c r="C26" s="140"/>
      <c r="D26" s="132" t="e">
        <f>AA5</f>
        <v>#REF!</v>
      </c>
      <c r="E26" s="133"/>
      <c r="F26" s="132">
        <f>IFERROR(AA6,0)</f>
        <v>0</v>
      </c>
      <c r="G26" s="133"/>
      <c r="H26" s="138"/>
      <c r="I26" s="139"/>
      <c r="J26" s="132">
        <f>IFERROR(AA8,0)</f>
        <v>0</v>
      </c>
      <c r="K26" s="133"/>
      <c r="L26" s="132">
        <f>IFERROR(AA9,0)</f>
        <v>0</v>
      </c>
      <c r="M26" s="133"/>
      <c r="N26" s="132">
        <f>IFERROR(AA10,0)</f>
        <v>0</v>
      </c>
      <c r="O26" s="133"/>
      <c r="P26" s="132">
        <f>IFERROR(AA11,0)</f>
        <v>0</v>
      </c>
      <c r="Q26" s="133"/>
      <c r="T26" s="144"/>
      <c r="U26" s="92"/>
    </row>
    <row r="27" spans="2:21" ht="33.75" customHeight="1" x14ac:dyDescent="0.15">
      <c r="C27" s="140"/>
      <c r="D27" s="134" t="e">
        <f>IF(D28&lt;1,"",AB5)</f>
        <v>#REF!</v>
      </c>
      <c r="E27" s="135"/>
      <c r="F27" s="134" t="e">
        <f>IF(F28&lt;1,"",AB6)</f>
        <v>#REF!</v>
      </c>
      <c r="G27" s="135"/>
      <c r="H27" s="141"/>
      <c r="I27" s="142"/>
      <c r="J27" s="134" t="e">
        <f>IF(J$28&lt;1,"",AB8)</f>
        <v>#REF!</v>
      </c>
      <c r="K27" s="135"/>
      <c r="L27" s="134" t="e">
        <f>IF(L$28&lt;1,"",AB9)</f>
        <v>#REF!</v>
      </c>
      <c r="M27" s="135"/>
      <c r="N27" s="136" t="e">
        <f>IF(N28&lt;1,"－－－",AB10)</f>
        <v>#REF!</v>
      </c>
      <c r="O27" s="137"/>
      <c r="P27" s="134" t="e">
        <f>IF(P28&lt;1,"",AB11)</f>
        <v>#REF!</v>
      </c>
      <c r="Q27" s="135"/>
      <c r="T27" s="144"/>
      <c r="U27" s="92"/>
    </row>
    <row r="28" spans="2:21" ht="12" customHeight="1" x14ac:dyDescent="0.15">
      <c r="C28" s="140"/>
      <c r="D28" s="132" t="e">
        <f>AC5</f>
        <v>#REF!</v>
      </c>
      <c r="E28" s="133"/>
      <c r="F28" s="132" t="e">
        <f>AC6</f>
        <v>#REF!</v>
      </c>
      <c r="G28" s="133"/>
      <c r="H28" s="138"/>
      <c r="I28" s="139"/>
      <c r="J28" s="132" t="e">
        <f>AC8</f>
        <v>#REF!</v>
      </c>
      <c r="K28" s="133"/>
      <c r="L28" s="132" t="e">
        <f>AC9</f>
        <v>#REF!</v>
      </c>
      <c r="M28" s="133"/>
      <c r="N28" s="132" t="e">
        <f>AC10</f>
        <v>#REF!</v>
      </c>
      <c r="O28" s="133"/>
      <c r="P28" s="132" t="e">
        <f>AC11</f>
        <v>#REF!</v>
      </c>
      <c r="Q28" s="133"/>
      <c r="T28" s="144"/>
      <c r="U28" s="92"/>
    </row>
    <row r="29" spans="2:21" ht="35.25" customHeight="1" x14ac:dyDescent="0.15">
      <c r="C29" s="22" t="s">
        <v>41</v>
      </c>
      <c r="D29" s="134" t="e">
        <f>IF(D30&lt;1,"",AD5)</f>
        <v>#REF!</v>
      </c>
      <c r="E29" s="135"/>
      <c r="F29" s="134" t="e">
        <f>IF(F30&lt;1,"",AD6)</f>
        <v>#REF!</v>
      </c>
      <c r="G29" s="135"/>
      <c r="H29" s="141"/>
      <c r="I29" s="142"/>
      <c r="J29" s="134" t="e">
        <f>IF(J$30&lt;1,"",AD8)</f>
        <v>#REF!</v>
      </c>
      <c r="K29" s="135"/>
      <c r="L29" s="134" t="e">
        <f>IF(L$30&lt;1,"",AD9)</f>
        <v>#REF!</v>
      </c>
      <c r="M29" s="135"/>
      <c r="N29" s="134" t="e">
        <f>IF(N$30&lt;1,"",AD10)</f>
        <v>#REF!</v>
      </c>
      <c r="O29" s="135"/>
      <c r="P29" s="134" t="e">
        <f>IF(P30&lt;1,"",AD11)</f>
        <v>#REF!</v>
      </c>
      <c r="Q29" s="135"/>
      <c r="T29" s="144"/>
      <c r="U29" s="92"/>
    </row>
    <row r="30" spans="2:21" ht="14.25" customHeight="1" x14ac:dyDescent="0.15">
      <c r="C30" s="22"/>
      <c r="D30" s="132" t="e">
        <f>AE5</f>
        <v>#REF!</v>
      </c>
      <c r="E30" s="133"/>
      <c r="F30" s="132" t="e">
        <f>AE6</f>
        <v>#REF!</v>
      </c>
      <c r="G30" s="133"/>
      <c r="H30" s="138"/>
      <c r="I30" s="139"/>
      <c r="J30" s="132" t="e">
        <f>AE8</f>
        <v>#REF!</v>
      </c>
      <c r="K30" s="133"/>
      <c r="L30" s="132" t="e">
        <f>AE9</f>
        <v>#REF!</v>
      </c>
      <c r="M30" s="133"/>
      <c r="N30" s="132" t="e">
        <f>AE10</f>
        <v>#REF!</v>
      </c>
      <c r="O30" s="133"/>
      <c r="P30" s="132" t="e">
        <f>AE11</f>
        <v>#REF!</v>
      </c>
      <c r="Q30" s="133"/>
      <c r="T30" s="144"/>
      <c r="U30" s="92"/>
    </row>
    <row r="31" spans="2:21" ht="7.5" customHeight="1" x14ac:dyDescent="0.15">
      <c r="C31" s="22"/>
    </row>
    <row r="32" spans="2:21" x14ac:dyDescent="0.15">
      <c r="C32" s="22"/>
    </row>
    <row r="33" spans="3:3" x14ac:dyDescent="0.15">
      <c r="C33" s="22"/>
    </row>
  </sheetData>
  <mergeCells count="90">
    <mergeCell ref="H19:I19"/>
    <mergeCell ref="J19:K19"/>
    <mergeCell ref="L19:M19"/>
    <mergeCell ref="N19:O19"/>
    <mergeCell ref="D20:E20"/>
    <mergeCell ref="F20:G20"/>
    <mergeCell ref="H20:I20"/>
    <mergeCell ref="J20:K20"/>
    <mergeCell ref="L20:M20"/>
    <mergeCell ref="N20:O20"/>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P22:Q22"/>
    <mergeCell ref="C23:C24"/>
    <mergeCell ref="D23:E23"/>
    <mergeCell ref="F23:G23"/>
    <mergeCell ref="H23:I23"/>
    <mergeCell ref="J23:K23"/>
    <mergeCell ref="L23:M23"/>
    <mergeCell ref="N23:O23"/>
    <mergeCell ref="P23:Q23"/>
    <mergeCell ref="D24:E24"/>
    <mergeCell ref="F24:G24"/>
    <mergeCell ref="H24:I24"/>
    <mergeCell ref="J24:K24"/>
    <mergeCell ref="L24:M24"/>
    <mergeCell ref="N24:O24"/>
    <mergeCell ref="P24:Q24"/>
    <mergeCell ref="C25:C26"/>
    <mergeCell ref="D25:E25"/>
    <mergeCell ref="F25:G25"/>
    <mergeCell ref="H25:I25"/>
    <mergeCell ref="J25:K25"/>
    <mergeCell ref="L25:M25"/>
    <mergeCell ref="N25:O25"/>
    <mergeCell ref="P25:Q25"/>
    <mergeCell ref="T25:T30"/>
    <mergeCell ref="D26:E26"/>
    <mergeCell ref="F26:G26"/>
    <mergeCell ref="H26:I26"/>
    <mergeCell ref="J26:K26"/>
    <mergeCell ref="L26:M26"/>
    <mergeCell ref="N26:O26"/>
    <mergeCell ref="P26:Q26"/>
    <mergeCell ref="L27:M27"/>
    <mergeCell ref="L28:M28"/>
    <mergeCell ref="N28:O28"/>
    <mergeCell ref="H29:I29"/>
    <mergeCell ref="J29:K29"/>
    <mergeCell ref="J30:K30"/>
    <mergeCell ref="L30:M30"/>
    <mergeCell ref="N30:O30"/>
    <mergeCell ref="C27:C28"/>
    <mergeCell ref="D27:E27"/>
    <mergeCell ref="F27:G27"/>
    <mergeCell ref="H27:I27"/>
    <mergeCell ref="J27:K27"/>
    <mergeCell ref="D28:E28"/>
    <mergeCell ref="F28:G28"/>
    <mergeCell ref="H28:I28"/>
    <mergeCell ref="J28:K28"/>
    <mergeCell ref="S16:T16"/>
    <mergeCell ref="S17:T17"/>
    <mergeCell ref="S18:T18"/>
    <mergeCell ref="A4:A5"/>
    <mergeCell ref="P30:Q30"/>
    <mergeCell ref="D29:E29"/>
    <mergeCell ref="F29:G29"/>
    <mergeCell ref="N27:O27"/>
    <mergeCell ref="P27:Q27"/>
    <mergeCell ref="P28:Q28"/>
    <mergeCell ref="L29:M29"/>
    <mergeCell ref="N29:O29"/>
    <mergeCell ref="P29:Q29"/>
    <mergeCell ref="D30:E30"/>
    <mergeCell ref="F30:G30"/>
    <mergeCell ref="H30:I30"/>
  </mergeCells>
  <phoneticPr fontId="2"/>
  <conditionalFormatting sqref="D22:O22 D24:O24 D26:O26 D28:O28">
    <cfRule type="cellIs" dxfId="46" priority="23" stopIfTrue="1" operator="lessThan">
      <formula>1</formula>
    </cfRule>
  </conditionalFormatting>
  <conditionalFormatting sqref="D30:O30">
    <cfRule type="cellIs" dxfId="45"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{3E6440DC-3E29-46D6-B763-C985A2EB2158}</x14:id>
        </ext>
      </extLst>
    </cfRule>
  </conditionalFormatting>
  <conditionalFormatting sqref="D22:O30">
    <cfRule type="expression" dxfId="44" priority="20" stopIfTrue="1">
      <formula>ISERROR(D22)</formula>
    </cfRule>
  </conditionalFormatting>
  <conditionalFormatting sqref="P22:Q22 P24:Q24 P26:Q26 P28:Q28">
    <cfRule type="cellIs" dxfId="43" priority="19" stopIfTrue="1" operator="lessThan">
      <formula>1</formula>
    </cfRule>
  </conditionalFormatting>
  <conditionalFormatting sqref="P30:Q30">
    <cfRule type="cellIs" dxfId="42" priority="18" stopIfTrue="1" operator="lessThan">
      <formula>1</formula>
    </cfRule>
  </conditionalFormatting>
  <conditionalFormatting sqref="P22:Q30">
    <cfRule type="expression" dxfId="41" priority="17" stopIfTrue="1">
      <formula>ISERROR(P22)</formula>
    </cfRule>
  </conditionalFormatting>
  <conditionalFormatting sqref="C5:C11">
    <cfRule type="cellIs" dxfId="40" priority="13" stopIfTrue="1" operator="between">
      <formula>$C$14</formula>
      <formula>$C$15</formula>
    </cfRule>
  </conditionalFormatting>
  <conditionalFormatting sqref="E5:E11">
    <cfRule type="cellIs" dxfId="39" priority="12" stopIfTrue="1" operator="between">
      <formula>$E$14</formula>
      <formula>$E$15</formula>
    </cfRule>
  </conditionalFormatting>
  <conditionalFormatting sqref="F5:F11">
    <cfRule type="cellIs" dxfId="38" priority="11" stopIfTrue="1" operator="between">
      <formula>$F$14</formula>
      <formula>$F$15</formula>
    </cfRule>
  </conditionalFormatting>
  <conditionalFormatting sqref="G5:G11">
    <cfRule type="cellIs" dxfId="37" priority="10" stopIfTrue="1" operator="between">
      <formula>$G$14</formula>
      <formula>$G$15</formula>
    </cfRule>
  </conditionalFormatting>
  <conditionalFormatting sqref="H5:H11">
    <cfRule type="cellIs" dxfId="36" priority="9" stopIfTrue="1" operator="between">
      <formula>$H$14</formula>
      <formula>$H$15</formula>
    </cfRule>
  </conditionalFormatting>
  <conditionalFormatting sqref="I5:I11">
    <cfRule type="cellIs" dxfId="35" priority="8" stopIfTrue="1" operator="between">
      <formula>$I$14</formula>
      <formula>$I$15</formula>
    </cfRule>
  </conditionalFormatting>
  <conditionalFormatting sqref="J5:J11">
    <cfRule type="cellIs" dxfId="34" priority="7" stopIfTrue="1" operator="between">
      <formula>$J$14</formula>
      <formula>$J$15</formula>
    </cfRule>
  </conditionalFormatting>
  <conditionalFormatting sqref="L5:L11">
    <cfRule type="cellIs" dxfId="33" priority="6" stopIfTrue="1" operator="between">
      <formula>$L$14</formula>
      <formula>$L$15</formula>
    </cfRule>
  </conditionalFormatting>
  <conditionalFormatting sqref="M5:M11">
    <cfRule type="cellIs" dxfId="32" priority="5" stopIfTrue="1" operator="between">
      <formula>$M$14</formula>
      <formula>$M$15</formula>
    </cfRule>
  </conditionalFormatting>
  <conditionalFormatting sqref="N5:N11">
    <cfRule type="cellIs" dxfId="31" priority="4" stopIfTrue="1" operator="between">
      <formula>$N$14</formula>
      <formula>$N$15</formula>
    </cfRule>
  </conditionalFormatting>
  <conditionalFormatting sqref="O5:O11">
    <cfRule type="cellIs" dxfId="30" priority="3" stopIfTrue="1" operator="between">
      <formula>$O$14</formula>
      <formula>$O$15</formula>
    </cfRule>
  </conditionalFormatting>
  <conditionalFormatting sqref="D21:E21">
    <cfRule type="expression" dxfId="29" priority="2" stopIfTrue="1">
      <formula>ISERROR(D21)</formula>
    </cfRule>
  </conditionalFormatting>
  <conditionalFormatting sqref="F21:Q21">
    <cfRule type="expression" dxfId="28"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ignoredErrors>
    <ignoredError sqref="L4" evalError="1"/>
  </ignoredErrors>
  <drawing r:id="rId1"/>
  <extLst>
    <ext xmlns:x14="http://schemas.microsoft.com/office/spreadsheetml/2009/9/main" uri="{78C0D931-6437-407d-A8EE-F0AAD7539E65}">
      <x14:conditionalFormattings>
        <x14:conditionalFormatting xmlns:xm="http://schemas.microsoft.com/office/excel/2006/main">
          <x14:cfRule type="dataBar" id="{3E6440DC-3E29-46D6-B763-C985A2EB2158}">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election sqref="A1:IV65536"/>
    </sheetView>
  </sheetViews>
  <sheetFormatPr defaultRowHeight="13.5" x14ac:dyDescent="0.15"/>
  <sheetData>
    <row r="1" spans="1:22" x14ac:dyDescent="0.15">
      <c r="A1" t="s">
        <v>88</v>
      </c>
    </row>
    <row r="2" spans="1:22" x14ac:dyDescent="0.15">
      <c r="A2" t="s">
        <v>55</v>
      </c>
      <c r="B2" t="s">
        <v>56</v>
      </c>
    </row>
    <row r="3" spans="1:22" x14ac:dyDescent="0.15">
      <c r="C3" t="s">
        <v>57</v>
      </c>
      <c r="D3" t="s">
        <v>58</v>
      </c>
      <c r="E3" t="s">
        <v>59</v>
      </c>
      <c r="F3" t="s">
        <v>60</v>
      </c>
      <c r="G3">
        <v>2</v>
      </c>
      <c r="H3">
        <v>3</v>
      </c>
      <c r="I3">
        <v>4</v>
      </c>
      <c r="J3">
        <v>5</v>
      </c>
      <c r="K3">
        <v>6</v>
      </c>
      <c r="L3">
        <v>7</v>
      </c>
      <c r="M3">
        <v>8</v>
      </c>
      <c r="N3">
        <v>9</v>
      </c>
      <c r="O3" t="s">
        <v>61</v>
      </c>
      <c r="P3" t="s">
        <v>62</v>
      </c>
      <c r="Q3" t="s">
        <v>63</v>
      </c>
      <c r="R3" t="s">
        <v>64</v>
      </c>
      <c r="S3" t="s">
        <v>65</v>
      </c>
      <c r="T3" t="s">
        <v>66</v>
      </c>
      <c r="U3" t="s">
        <v>67</v>
      </c>
      <c r="V3" t="s">
        <v>89</v>
      </c>
    </row>
    <row r="4" spans="1:22" x14ac:dyDescent="0.15">
      <c r="A4" t="s">
        <v>90</v>
      </c>
      <c r="B4" t="s">
        <v>72</v>
      </c>
      <c r="C4" t="s">
        <v>76</v>
      </c>
      <c r="D4" t="s">
        <v>76</v>
      </c>
      <c r="E4" t="s">
        <v>76</v>
      </c>
      <c r="F4" t="s">
        <v>76</v>
      </c>
      <c r="G4" t="s">
        <v>76</v>
      </c>
      <c r="H4" t="s">
        <v>76</v>
      </c>
      <c r="I4" t="s">
        <v>76</v>
      </c>
      <c r="J4" t="s">
        <v>76</v>
      </c>
      <c r="K4" t="s">
        <v>76</v>
      </c>
      <c r="L4" t="s">
        <v>76</v>
      </c>
      <c r="M4" t="s">
        <v>76</v>
      </c>
      <c r="N4" t="s">
        <v>76</v>
      </c>
      <c r="O4" t="s">
        <v>76</v>
      </c>
      <c r="P4" t="s">
        <v>76</v>
      </c>
      <c r="Q4" t="s">
        <v>76</v>
      </c>
      <c r="R4" t="s">
        <v>76</v>
      </c>
      <c r="S4" t="s">
        <v>76</v>
      </c>
      <c r="T4" t="s">
        <v>76</v>
      </c>
      <c r="U4" t="s">
        <v>76</v>
      </c>
      <c r="V4" t="s">
        <v>76</v>
      </c>
    </row>
    <row r="5" spans="1:22" x14ac:dyDescent="0.15">
      <c r="B5" t="s">
        <v>73</v>
      </c>
      <c r="C5" t="s">
        <v>76</v>
      </c>
      <c r="D5" t="s">
        <v>76</v>
      </c>
      <c r="E5" t="s">
        <v>76</v>
      </c>
      <c r="F5" t="s">
        <v>76</v>
      </c>
      <c r="G5" t="s">
        <v>76</v>
      </c>
      <c r="H5" t="s">
        <v>76</v>
      </c>
      <c r="I5" t="s">
        <v>76</v>
      </c>
      <c r="J5" t="s">
        <v>76</v>
      </c>
      <c r="K5" t="s">
        <v>76</v>
      </c>
      <c r="L5" t="s">
        <v>76</v>
      </c>
      <c r="M5" t="s">
        <v>76</v>
      </c>
      <c r="N5" t="s">
        <v>76</v>
      </c>
      <c r="O5" t="s">
        <v>76</v>
      </c>
      <c r="P5" t="s">
        <v>76</v>
      </c>
      <c r="Q5" t="s">
        <v>76</v>
      </c>
      <c r="R5" t="s">
        <v>76</v>
      </c>
      <c r="S5" t="s">
        <v>76</v>
      </c>
      <c r="T5" t="s">
        <v>76</v>
      </c>
      <c r="U5" t="s">
        <v>76</v>
      </c>
      <c r="V5" t="s">
        <v>76</v>
      </c>
    </row>
    <row r="6" spans="1:22" x14ac:dyDescent="0.15">
      <c r="A6" t="s">
        <v>91</v>
      </c>
      <c r="B6" t="s">
        <v>72</v>
      </c>
      <c r="C6">
        <v>35</v>
      </c>
      <c r="D6" t="s">
        <v>76</v>
      </c>
      <c r="E6" t="s">
        <v>76</v>
      </c>
      <c r="F6">
        <v>1</v>
      </c>
      <c r="G6">
        <v>2</v>
      </c>
      <c r="H6">
        <v>3</v>
      </c>
      <c r="I6">
        <v>2</v>
      </c>
      <c r="J6">
        <v>1</v>
      </c>
      <c r="K6">
        <v>2</v>
      </c>
      <c r="L6">
        <v>2</v>
      </c>
      <c r="M6" t="s">
        <v>76</v>
      </c>
      <c r="N6">
        <v>2</v>
      </c>
      <c r="O6" t="s">
        <v>76</v>
      </c>
      <c r="P6" t="s">
        <v>76</v>
      </c>
      <c r="Q6">
        <v>2</v>
      </c>
      <c r="R6">
        <v>8</v>
      </c>
      <c r="S6">
        <v>4</v>
      </c>
      <c r="T6">
        <v>3</v>
      </c>
      <c r="U6">
        <v>3</v>
      </c>
      <c r="V6" t="s">
        <v>76</v>
      </c>
    </row>
    <row r="7" spans="1:22" x14ac:dyDescent="0.15">
      <c r="B7" t="s">
        <v>73</v>
      </c>
      <c r="C7">
        <v>3.89</v>
      </c>
      <c r="D7" t="s">
        <v>76</v>
      </c>
      <c r="E7" t="s">
        <v>76</v>
      </c>
      <c r="F7">
        <v>0.11</v>
      </c>
      <c r="G7">
        <v>0.22</v>
      </c>
      <c r="H7">
        <v>0.33</v>
      </c>
      <c r="I7">
        <v>0.22</v>
      </c>
      <c r="J7">
        <v>0.11</v>
      </c>
      <c r="K7">
        <v>0.22</v>
      </c>
      <c r="L7">
        <v>0.22</v>
      </c>
      <c r="M7" t="s">
        <v>76</v>
      </c>
      <c r="N7">
        <v>0.22</v>
      </c>
      <c r="O7" t="s">
        <v>76</v>
      </c>
      <c r="P7" t="s">
        <v>76</v>
      </c>
      <c r="Q7">
        <v>0.22</v>
      </c>
      <c r="R7">
        <v>0.89</v>
      </c>
      <c r="S7">
        <v>0.44</v>
      </c>
      <c r="T7">
        <v>0.33</v>
      </c>
      <c r="U7">
        <v>0.33</v>
      </c>
      <c r="V7" t="s">
        <v>76</v>
      </c>
    </row>
    <row r="9" spans="1:22" x14ac:dyDescent="0.15">
      <c r="A9" t="s">
        <v>92</v>
      </c>
    </row>
    <row r="10" spans="1:22" x14ac:dyDescent="0.15">
      <c r="A10" t="s">
        <v>55</v>
      </c>
      <c r="B10" t="s">
        <v>56</v>
      </c>
    </row>
    <row r="11" spans="1:22" x14ac:dyDescent="0.15">
      <c r="C11" t="s">
        <v>57</v>
      </c>
      <c r="D11" t="s">
        <v>58</v>
      </c>
      <c r="E11" t="s">
        <v>59</v>
      </c>
      <c r="F11" t="s">
        <v>60</v>
      </c>
      <c r="G11">
        <v>2</v>
      </c>
      <c r="H11">
        <v>3</v>
      </c>
      <c r="I11">
        <v>4</v>
      </c>
      <c r="J11">
        <v>5</v>
      </c>
      <c r="K11">
        <v>6</v>
      </c>
      <c r="L11">
        <v>7</v>
      </c>
      <c r="M11">
        <v>8</v>
      </c>
      <c r="N11">
        <v>9</v>
      </c>
      <c r="O11" t="s">
        <v>61</v>
      </c>
      <c r="P11" t="s">
        <v>62</v>
      </c>
      <c r="Q11" t="s">
        <v>63</v>
      </c>
      <c r="R11" t="s">
        <v>64</v>
      </c>
      <c r="S11" t="s">
        <v>65</v>
      </c>
      <c r="T11" t="s">
        <v>66</v>
      </c>
      <c r="U11" t="s">
        <v>67</v>
      </c>
      <c r="V11" t="s">
        <v>89</v>
      </c>
    </row>
    <row r="12" spans="1:22" x14ac:dyDescent="0.15">
      <c r="A12" t="s">
        <v>90</v>
      </c>
      <c r="B12" t="s">
        <v>72</v>
      </c>
      <c r="C12" t="s">
        <v>76</v>
      </c>
      <c r="D12" t="s">
        <v>76</v>
      </c>
      <c r="E12" t="s">
        <v>76</v>
      </c>
      <c r="F12" t="s">
        <v>76</v>
      </c>
      <c r="G12" t="s">
        <v>76</v>
      </c>
      <c r="H12" t="s">
        <v>76</v>
      </c>
      <c r="I12" t="s">
        <v>76</v>
      </c>
      <c r="J12" t="s">
        <v>76</v>
      </c>
      <c r="K12" t="s">
        <v>76</v>
      </c>
      <c r="L12" t="s">
        <v>76</v>
      </c>
      <c r="M12" t="s">
        <v>76</v>
      </c>
      <c r="N12" t="s">
        <v>76</v>
      </c>
      <c r="O12" t="s">
        <v>76</v>
      </c>
      <c r="P12" t="s">
        <v>76</v>
      </c>
      <c r="Q12" t="s">
        <v>76</v>
      </c>
      <c r="R12" t="s">
        <v>76</v>
      </c>
      <c r="S12" t="s">
        <v>76</v>
      </c>
      <c r="T12" t="s">
        <v>76</v>
      </c>
      <c r="U12" t="s">
        <v>76</v>
      </c>
      <c r="V12" t="s">
        <v>76</v>
      </c>
    </row>
    <row r="13" spans="1:22" x14ac:dyDescent="0.15">
      <c r="B13" t="s">
        <v>73</v>
      </c>
      <c r="C13" t="s">
        <v>76</v>
      </c>
      <c r="D13" t="s">
        <v>76</v>
      </c>
      <c r="E13" t="s">
        <v>76</v>
      </c>
      <c r="F13" t="s">
        <v>76</v>
      </c>
      <c r="G13" t="s">
        <v>76</v>
      </c>
      <c r="H13" t="s">
        <v>76</v>
      </c>
      <c r="I13" t="s">
        <v>76</v>
      </c>
      <c r="J13" t="s">
        <v>76</v>
      </c>
      <c r="K13" t="s">
        <v>76</v>
      </c>
      <c r="L13" t="s">
        <v>76</v>
      </c>
      <c r="M13" t="s">
        <v>76</v>
      </c>
      <c r="N13" t="s">
        <v>76</v>
      </c>
      <c r="O13" t="s">
        <v>76</v>
      </c>
      <c r="P13" t="s">
        <v>76</v>
      </c>
      <c r="Q13" t="s">
        <v>76</v>
      </c>
      <c r="R13" t="s">
        <v>76</v>
      </c>
      <c r="S13" t="s">
        <v>76</v>
      </c>
      <c r="T13" t="s">
        <v>76</v>
      </c>
      <c r="U13" t="s">
        <v>76</v>
      </c>
      <c r="V13" t="s">
        <v>76</v>
      </c>
    </row>
    <row r="14" spans="1:22" x14ac:dyDescent="0.15">
      <c r="A14" t="s">
        <v>91</v>
      </c>
      <c r="B14" t="s">
        <v>72</v>
      </c>
      <c r="C14">
        <v>17</v>
      </c>
      <c r="D14" t="s">
        <v>76</v>
      </c>
      <c r="E14" t="s">
        <v>76</v>
      </c>
      <c r="F14" t="s">
        <v>76</v>
      </c>
      <c r="G14">
        <v>1</v>
      </c>
      <c r="H14">
        <v>3</v>
      </c>
      <c r="I14">
        <v>2</v>
      </c>
      <c r="J14">
        <v>1</v>
      </c>
      <c r="K14">
        <v>1</v>
      </c>
      <c r="L14" t="s">
        <v>76</v>
      </c>
      <c r="M14" t="s">
        <v>76</v>
      </c>
      <c r="N14">
        <v>1</v>
      </c>
      <c r="O14" t="s">
        <v>76</v>
      </c>
      <c r="P14" t="s">
        <v>76</v>
      </c>
      <c r="Q14" t="s">
        <v>76</v>
      </c>
      <c r="R14">
        <v>5</v>
      </c>
      <c r="S14" t="s">
        <v>76</v>
      </c>
      <c r="T14">
        <v>1</v>
      </c>
      <c r="U14">
        <v>2</v>
      </c>
      <c r="V14" t="s">
        <v>76</v>
      </c>
    </row>
    <row r="15" spans="1:22" x14ac:dyDescent="0.15">
      <c r="B15" t="s">
        <v>73</v>
      </c>
      <c r="C15">
        <v>1.89</v>
      </c>
      <c r="D15" t="s">
        <v>76</v>
      </c>
      <c r="E15" t="s">
        <v>76</v>
      </c>
      <c r="F15" t="s">
        <v>76</v>
      </c>
      <c r="G15">
        <v>0.11</v>
      </c>
      <c r="H15">
        <v>0.33</v>
      </c>
      <c r="I15">
        <v>0.22</v>
      </c>
      <c r="J15">
        <v>0.11</v>
      </c>
      <c r="K15">
        <v>0.11</v>
      </c>
      <c r="L15" t="s">
        <v>76</v>
      </c>
      <c r="M15" t="s">
        <v>76</v>
      </c>
      <c r="N15">
        <v>0.11</v>
      </c>
      <c r="O15" t="s">
        <v>76</v>
      </c>
      <c r="P15" t="s">
        <v>76</v>
      </c>
      <c r="Q15" t="s">
        <v>76</v>
      </c>
      <c r="R15">
        <v>0.56000000000000005</v>
      </c>
      <c r="S15" t="s">
        <v>76</v>
      </c>
      <c r="T15">
        <v>0.11</v>
      </c>
      <c r="U15">
        <v>0.22</v>
      </c>
      <c r="V15" t="s">
        <v>76</v>
      </c>
    </row>
    <row r="17" spans="1:22" x14ac:dyDescent="0.15">
      <c r="A17" t="s">
        <v>93</v>
      </c>
    </row>
    <row r="18" spans="1:22" x14ac:dyDescent="0.15">
      <c r="A18" t="s">
        <v>55</v>
      </c>
      <c r="B18" t="s">
        <v>56</v>
      </c>
    </row>
    <row r="19" spans="1:22" x14ac:dyDescent="0.15">
      <c r="C19" t="s">
        <v>57</v>
      </c>
      <c r="D19" t="s">
        <v>58</v>
      </c>
      <c r="E19" t="s">
        <v>59</v>
      </c>
      <c r="F19" t="s">
        <v>60</v>
      </c>
      <c r="G19">
        <v>2</v>
      </c>
      <c r="H19">
        <v>3</v>
      </c>
      <c r="I19">
        <v>4</v>
      </c>
      <c r="J19">
        <v>5</v>
      </c>
      <c r="K19">
        <v>6</v>
      </c>
      <c r="L19">
        <v>7</v>
      </c>
      <c r="M19">
        <v>8</v>
      </c>
      <c r="N19">
        <v>9</v>
      </c>
      <c r="O19" t="s">
        <v>61</v>
      </c>
      <c r="P19" t="s">
        <v>62</v>
      </c>
      <c r="Q19" t="s">
        <v>63</v>
      </c>
      <c r="R19" t="s">
        <v>64</v>
      </c>
      <c r="S19" t="s">
        <v>65</v>
      </c>
      <c r="T19" t="s">
        <v>66</v>
      </c>
      <c r="U19" t="s">
        <v>67</v>
      </c>
      <c r="V19" t="s">
        <v>89</v>
      </c>
    </row>
    <row r="20" spans="1:22" x14ac:dyDescent="0.15">
      <c r="A20" t="s">
        <v>90</v>
      </c>
      <c r="B20" t="s">
        <v>72</v>
      </c>
      <c r="C20" t="s">
        <v>76</v>
      </c>
      <c r="D20" t="s">
        <v>76</v>
      </c>
      <c r="E20" t="s">
        <v>76</v>
      </c>
      <c r="F20" t="s">
        <v>76</v>
      </c>
      <c r="G20" t="s">
        <v>76</v>
      </c>
      <c r="H20" t="s">
        <v>76</v>
      </c>
      <c r="I20" t="s">
        <v>76</v>
      </c>
      <c r="J20" t="s">
        <v>76</v>
      </c>
      <c r="K20" t="s">
        <v>76</v>
      </c>
      <c r="L20" t="s">
        <v>76</v>
      </c>
      <c r="M20" t="s">
        <v>76</v>
      </c>
      <c r="N20" t="s">
        <v>76</v>
      </c>
      <c r="O20" t="s">
        <v>76</v>
      </c>
      <c r="P20" t="s">
        <v>76</v>
      </c>
      <c r="Q20" t="s">
        <v>76</v>
      </c>
      <c r="R20" t="s">
        <v>76</v>
      </c>
      <c r="S20" t="s">
        <v>76</v>
      </c>
      <c r="T20" t="s">
        <v>76</v>
      </c>
      <c r="U20" t="s">
        <v>76</v>
      </c>
      <c r="V20" t="s">
        <v>76</v>
      </c>
    </row>
    <row r="21" spans="1:22" x14ac:dyDescent="0.15">
      <c r="B21" t="s">
        <v>73</v>
      </c>
      <c r="C21" t="s">
        <v>76</v>
      </c>
      <c r="D21" t="s">
        <v>76</v>
      </c>
      <c r="E21" t="s">
        <v>76</v>
      </c>
      <c r="F21" t="s">
        <v>76</v>
      </c>
      <c r="G21" t="s">
        <v>76</v>
      </c>
      <c r="H21" t="s">
        <v>76</v>
      </c>
      <c r="I21" t="s">
        <v>76</v>
      </c>
      <c r="J21" t="s">
        <v>76</v>
      </c>
      <c r="K21" t="s">
        <v>76</v>
      </c>
      <c r="L21" t="s">
        <v>76</v>
      </c>
      <c r="M21" t="s">
        <v>76</v>
      </c>
      <c r="N21" t="s">
        <v>76</v>
      </c>
      <c r="O21" t="s">
        <v>76</v>
      </c>
      <c r="P21" t="s">
        <v>76</v>
      </c>
      <c r="Q21" t="s">
        <v>76</v>
      </c>
      <c r="R21" t="s">
        <v>76</v>
      </c>
      <c r="S21" t="s">
        <v>76</v>
      </c>
      <c r="T21" t="s">
        <v>76</v>
      </c>
      <c r="U21" t="s">
        <v>76</v>
      </c>
      <c r="V21" t="s">
        <v>76</v>
      </c>
    </row>
    <row r="22" spans="1:22" x14ac:dyDescent="0.15">
      <c r="A22" t="s">
        <v>91</v>
      </c>
      <c r="B22" t="s">
        <v>72</v>
      </c>
      <c r="C22">
        <v>18</v>
      </c>
      <c r="D22" t="s">
        <v>76</v>
      </c>
      <c r="E22" t="s">
        <v>76</v>
      </c>
      <c r="F22">
        <v>1</v>
      </c>
      <c r="G22">
        <v>1</v>
      </c>
      <c r="H22" t="s">
        <v>76</v>
      </c>
      <c r="I22" t="s">
        <v>76</v>
      </c>
      <c r="J22" t="s">
        <v>76</v>
      </c>
      <c r="K22">
        <v>1</v>
      </c>
      <c r="L22">
        <v>2</v>
      </c>
      <c r="M22" t="s">
        <v>76</v>
      </c>
      <c r="N22">
        <v>1</v>
      </c>
      <c r="O22" t="s">
        <v>76</v>
      </c>
      <c r="P22" t="s">
        <v>76</v>
      </c>
      <c r="Q22">
        <v>2</v>
      </c>
      <c r="R22">
        <v>3</v>
      </c>
      <c r="S22">
        <v>4</v>
      </c>
      <c r="T22">
        <v>2</v>
      </c>
      <c r="U22">
        <v>1</v>
      </c>
      <c r="V22" t="s">
        <v>76</v>
      </c>
    </row>
    <row r="23" spans="1:22" x14ac:dyDescent="0.15">
      <c r="B23" t="s">
        <v>73</v>
      </c>
      <c r="C23">
        <v>2</v>
      </c>
      <c r="D23" t="s">
        <v>76</v>
      </c>
      <c r="E23" t="s">
        <v>76</v>
      </c>
      <c r="F23">
        <v>0.11</v>
      </c>
      <c r="G23">
        <v>0.11</v>
      </c>
      <c r="H23" t="s">
        <v>76</v>
      </c>
      <c r="I23" t="s">
        <v>76</v>
      </c>
      <c r="J23" t="s">
        <v>76</v>
      </c>
      <c r="K23">
        <v>0.11</v>
      </c>
      <c r="L23">
        <v>0.22</v>
      </c>
      <c r="M23" t="s">
        <v>76</v>
      </c>
      <c r="N23">
        <v>0.11</v>
      </c>
      <c r="O23" t="s">
        <v>76</v>
      </c>
      <c r="P23" t="s">
        <v>76</v>
      </c>
      <c r="Q23">
        <v>0.22</v>
      </c>
      <c r="R23">
        <v>0.33</v>
      </c>
      <c r="S23">
        <v>0.44</v>
      </c>
      <c r="T23">
        <v>0.22</v>
      </c>
      <c r="U23">
        <v>0.11</v>
      </c>
      <c r="V23" t="s">
        <v>76</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election sqref="A1:IV65536"/>
    </sheetView>
  </sheetViews>
  <sheetFormatPr defaultRowHeight="13.5" x14ac:dyDescent="0.15"/>
  <sheetData>
    <row r="1" spans="1:19" x14ac:dyDescent="0.15">
      <c r="A1" t="s">
        <v>94</v>
      </c>
    </row>
    <row r="2" spans="1:19" x14ac:dyDescent="0.15">
      <c r="A2" t="s">
        <v>55</v>
      </c>
      <c r="B2" t="s">
        <v>56</v>
      </c>
    </row>
    <row r="3" spans="1:19" x14ac:dyDescent="0.15">
      <c r="C3" t="s">
        <v>57</v>
      </c>
      <c r="D3" t="s">
        <v>95</v>
      </c>
      <c r="E3" t="s">
        <v>96</v>
      </c>
      <c r="F3" t="s">
        <v>97</v>
      </c>
      <c r="G3" t="s">
        <v>61</v>
      </c>
      <c r="H3" t="s">
        <v>62</v>
      </c>
      <c r="I3" t="s">
        <v>98</v>
      </c>
      <c r="J3" t="s">
        <v>99</v>
      </c>
      <c r="K3" t="s">
        <v>100</v>
      </c>
      <c r="L3" t="s">
        <v>101</v>
      </c>
      <c r="M3" t="s">
        <v>102</v>
      </c>
      <c r="N3" t="s">
        <v>103</v>
      </c>
      <c r="O3" t="s">
        <v>104</v>
      </c>
      <c r="P3" t="s">
        <v>105</v>
      </c>
      <c r="Q3" t="s">
        <v>106</v>
      </c>
      <c r="R3" t="s">
        <v>107</v>
      </c>
      <c r="S3" t="s">
        <v>89</v>
      </c>
    </row>
    <row r="4" spans="1:19" x14ac:dyDescent="0.15">
      <c r="A4" t="s">
        <v>108</v>
      </c>
      <c r="B4" t="s">
        <v>72</v>
      </c>
      <c r="C4" t="s">
        <v>76</v>
      </c>
      <c r="D4" t="s">
        <v>76</v>
      </c>
      <c r="E4" t="s">
        <v>76</v>
      </c>
      <c r="F4" t="s">
        <v>76</v>
      </c>
      <c r="G4" t="s">
        <v>76</v>
      </c>
      <c r="H4" t="s">
        <v>76</v>
      </c>
      <c r="I4" t="s">
        <v>76</v>
      </c>
      <c r="J4" t="s">
        <v>76</v>
      </c>
      <c r="K4" t="s">
        <v>76</v>
      </c>
      <c r="L4" t="s">
        <v>76</v>
      </c>
      <c r="M4" t="s">
        <v>76</v>
      </c>
      <c r="N4" t="s">
        <v>76</v>
      </c>
      <c r="O4" t="s">
        <v>76</v>
      </c>
      <c r="P4" t="s">
        <v>76</v>
      </c>
      <c r="Q4" t="s">
        <v>76</v>
      </c>
      <c r="R4" t="s">
        <v>76</v>
      </c>
      <c r="S4" t="s">
        <v>76</v>
      </c>
    </row>
    <row r="5" spans="1:19" x14ac:dyDescent="0.15">
      <c r="B5" t="s">
        <v>73</v>
      </c>
      <c r="C5" t="s">
        <v>76</v>
      </c>
      <c r="D5" t="s">
        <v>76</v>
      </c>
      <c r="E5" t="s">
        <v>76</v>
      </c>
      <c r="F5" t="s">
        <v>76</v>
      </c>
      <c r="G5" t="s">
        <v>76</v>
      </c>
      <c r="H5" t="s">
        <v>76</v>
      </c>
      <c r="I5" t="s">
        <v>76</v>
      </c>
      <c r="J5" t="s">
        <v>76</v>
      </c>
      <c r="K5" t="s">
        <v>76</v>
      </c>
      <c r="L5" t="s">
        <v>76</v>
      </c>
      <c r="M5" t="s">
        <v>76</v>
      </c>
      <c r="N5" t="s">
        <v>76</v>
      </c>
      <c r="O5" t="s">
        <v>76</v>
      </c>
      <c r="P5" t="s">
        <v>76</v>
      </c>
      <c r="Q5" t="s">
        <v>76</v>
      </c>
      <c r="R5" t="s">
        <v>76</v>
      </c>
      <c r="S5" t="s">
        <v>76</v>
      </c>
    </row>
    <row r="6" spans="1:19" x14ac:dyDescent="0.15">
      <c r="A6" t="s">
        <v>109</v>
      </c>
      <c r="B6" t="s">
        <v>72</v>
      </c>
      <c r="C6" t="s">
        <v>76</v>
      </c>
      <c r="D6" t="s">
        <v>76</v>
      </c>
      <c r="E6" t="s">
        <v>76</v>
      </c>
      <c r="F6" t="s">
        <v>76</v>
      </c>
      <c r="G6" t="s">
        <v>76</v>
      </c>
      <c r="H6" t="s">
        <v>76</v>
      </c>
      <c r="I6" t="s">
        <v>76</v>
      </c>
      <c r="J6" t="s">
        <v>76</v>
      </c>
      <c r="K6" t="s">
        <v>76</v>
      </c>
      <c r="L6" t="s">
        <v>76</v>
      </c>
      <c r="M6" t="s">
        <v>76</v>
      </c>
      <c r="N6" t="s">
        <v>76</v>
      </c>
      <c r="O6" t="s">
        <v>76</v>
      </c>
      <c r="P6" t="s">
        <v>76</v>
      </c>
      <c r="Q6" t="s">
        <v>76</v>
      </c>
      <c r="R6" t="s">
        <v>76</v>
      </c>
      <c r="S6" t="s">
        <v>76</v>
      </c>
    </row>
    <row r="7" spans="1:19" x14ac:dyDescent="0.15">
      <c r="B7" t="s">
        <v>73</v>
      </c>
      <c r="C7" t="s">
        <v>76</v>
      </c>
      <c r="D7" t="s">
        <v>76</v>
      </c>
      <c r="E7" t="s">
        <v>76</v>
      </c>
      <c r="F7" t="s">
        <v>76</v>
      </c>
      <c r="G7" t="s">
        <v>76</v>
      </c>
      <c r="H7" t="s">
        <v>76</v>
      </c>
      <c r="I7" t="s">
        <v>76</v>
      </c>
      <c r="J7" t="s">
        <v>76</v>
      </c>
      <c r="K7" t="s">
        <v>76</v>
      </c>
      <c r="L7" t="s">
        <v>76</v>
      </c>
      <c r="M7" t="s">
        <v>76</v>
      </c>
      <c r="N7" t="s">
        <v>76</v>
      </c>
      <c r="O7" t="s">
        <v>76</v>
      </c>
      <c r="P7" t="s">
        <v>76</v>
      </c>
      <c r="Q7" t="s">
        <v>76</v>
      </c>
      <c r="R7" t="s">
        <v>76</v>
      </c>
      <c r="S7" t="s">
        <v>76</v>
      </c>
    </row>
    <row r="8" spans="1:19" x14ac:dyDescent="0.15">
      <c r="A8" t="s">
        <v>110</v>
      </c>
      <c r="B8" t="s">
        <v>72</v>
      </c>
      <c r="C8">
        <v>8</v>
      </c>
      <c r="D8" t="s">
        <v>76</v>
      </c>
      <c r="E8">
        <v>2</v>
      </c>
      <c r="F8">
        <v>3</v>
      </c>
      <c r="G8">
        <v>1</v>
      </c>
      <c r="H8">
        <v>1</v>
      </c>
      <c r="I8" t="s">
        <v>76</v>
      </c>
      <c r="J8" t="s">
        <v>76</v>
      </c>
      <c r="K8" t="s">
        <v>76</v>
      </c>
      <c r="L8" t="s">
        <v>76</v>
      </c>
      <c r="M8">
        <v>1</v>
      </c>
      <c r="N8" t="s">
        <v>76</v>
      </c>
      <c r="O8" t="s">
        <v>76</v>
      </c>
      <c r="P8" t="s">
        <v>76</v>
      </c>
      <c r="Q8" t="s">
        <v>76</v>
      </c>
      <c r="R8" t="s">
        <v>76</v>
      </c>
      <c r="S8" t="s">
        <v>76</v>
      </c>
    </row>
    <row r="9" spans="1:19" x14ac:dyDescent="0.15">
      <c r="B9" t="s">
        <v>73</v>
      </c>
      <c r="C9">
        <v>0.8</v>
      </c>
      <c r="D9" t="s">
        <v>76</v>
      </c>
      <c r="E9">
        <v>0.2</v>
      </c>
      <c r="F9">
        <v>0.3</v>
      </c>
      <c r="G9">
        <v>0.1</v>
      </c>
      <c r="H9">
        <v>0.1</v>
      </c>
      <c r="I9" t="s">
        <v>76</v>
      </c>
      <c r="J9" t="s">
        <v>76</v>
      </c>
      <c r="K9" t="s">
        <v>76</v>
      </c>
      <c r="L9" t="s">
        <v>76</v>
      </c>
      <c r="M9">
        <v>0.1</v>
      </c>
      <c r="N9" t="s">
        <v>76</v>
      </c>
      <c r="O9" t="s">
        <v>76</v>
      </c>
      <c r="P9" t="s">
        <v>76</v>
      </c>
      <c r="Q9" t="s">
        <v>76</v>
      </c>
      <c r="R9" t="s">
        <v>76</v>
      </c>
      <c r="S9" t="s">
        <v>76</v>
      </c>
    </row>
    <row r="10" spans="1:19" x14ac:dyDescent="0.15">
      <c r="A10" t="s">
        <v>111</v>
      </c>
      <c r="B10" t="s">
        <v>72</v>
      </c>
      <c r="C10" t="s">
        <v>76</v>
      </c>
      <c r="D10" t="s">
        <v>76</v>
      </c>
      <c r="E10" t="s">
        <v>76</v>
      </c>
      <c r="F10" t="s">
        <v>76</v>
      </c>
      <c r="G10" t="s">
        <v>76</v>
      </c>
      <c r="H10" t="s">
        <v>76</v>
      </c>
      <c r="I10" t="s">
        <v>76</v>
      </c>
      <c r="J10" t="s">
        <v>76</v>
      </c>
      <c r="K10" t="s">
        <v>76</v>
      </c>
      <c r="L10" t="s">
        <v>76</v>
      </c>
      <c r="M10" t="s">
        <v>76</v>
      </c>
      <c r="N10" t="s">
        <v>76</v>
      </c>
      <c r="O10" t="s">
        <v>76</v>
      </c>
      <c r="P10" t="s">
        <v>76</v>
      </c>
      <c r="Q10" t="s">
        <v>76</v>
      </c>
      <c r="R10" t="s">
        <v>76</v>
      </c>
      <c r="S10" t="s">
        <v>76</v>
      </c>
    </row>
    <row r="11" spans="1:19" x14ac:dyDescent="0.15">
      <c r="B11" t="s">
        <v>73</v>
      </c>
      <c r="C11" t="s">
        <v>76</v>
      </c>
      <c r="D11" t="s">
        <v>76</v>
      </c>
      <c r="E11" t="s">
        <v>76</v>
      </c>
      <c r="F11" t="s">
        <v>76</v>
      </c>
      <c r="G11" t="s">
        <v>76</v>
      </c>
      <c r="H11" t="s">
        <v>76</v>
      </c>
      <c r="I11" t="s">
        <v>76</v>
      </c>
      <c r="J11" t="s">
        <v>76</v>
      </c>
      <c r="K11" t="s">
        <v>76</v>
      </c>
      <c r="L11" t="s">
        <v>76</v>
      </c>
      <c r="M11" t="s">
        <v>76</v>
      </c>
      <c r="N11" t="s">
        <v>76</v>
      </c>
      <c r="O11" t="s">
        <v>76</v>
      </c>
      <c r="P11" t="s">
        <v>76</v>
      </c>
      <c r="Q11" t="s">
        <v>76</v>
      </c>
      <c r="R11" t="s">
        <v>76</v>
      </c>
      <c r="S11" t="s">
        <v>76</v>
      </c>
    </row>
    <row r="12" spans="1:19" x14ac:dyDescent="0.15">
      <c r="A12" t="s">
        <v>112</v>
      </c>
      <c r="B12" t="s">
        <v>72</v>
      </c>
      <c r="C12" t="s">
        <v>76</v>
      </c>
      <c r="D12" t="s">
        <v>76</v>
      </c>
      <c r="E12" t="s">
        <v>76</v>
      </c>
      <c r="F12" t="s">
        <v>76</v>
      </c>
      <c r="G12" t="s">
        <v>76</v>
      </c>
      <c r="H12" t="s">
        <v>76</v>
      </c>
      <c r="I12" t="s">
        <v>76</v>
      </c>
      <c r="J12" t="s">
        <v>76</v>
      </c>
      <c r="K12" t="s">
        <v>76</v>
      </c>
      <c r="L12" t="s">
        <v>76</v>
      </c>
      <c r="M12" t="s">
        <v>76</v>
      </c>
      <c r="N12" t="s">
        <v>76</v>
      </c>
      <c r="O12" t="s">
        <v>76</v>
      </c>
      <c r="P12" t="s">
        <v>76</v>
      </c>
      <c r="Q12" t="s">
        <v>76</v>
      </c>
      <c r="R12" t="s">
        <v>76</v>
      </c>
      <c r="S12" t="s">
        <v>76</v>
      </c>
    </row>
    <row r="13" spans="1:19" x14ac:dyDescent="0.15">
      <c r="B13" t="s">
        <v>73</v>
      </c>
      <c r="C13" t="s">
        <v>76</v>
      </c>
      <c r="D13" t="s">
        <v>76</v>
      </c>
      <c r="E13" t="s">
        <v>76</v>
      </c>
      <c r="F13" t="s">
        <v>76</v>
      </c>
      <c r="G13" t="s">
        <v>76</v>
      </c>
      <c r="H13" t="s">
        <v>76</v>
      </c>
      <c r="I13" t="s">
        <v>76</v>
      </c>
      <c r="J13" t="s">
        <v>76</v>
      </c>
      <c r="K13" t="s">
        <v>76</v>
      </c>
      <c r="L13" t="s">
        <v>76</v>
      </c>
      <c r="M13" t="s">
        <v>76</v>
      </c>
      <c r="N13" t="s">
        <v>76</v>
      </c>
      <c r="O13" t="s">
        <v>76</v>
      </c>
      <c r="P13" t="s">
        <v>76</v>
      </c>
      <c r="Q13" t="s">
        <v>76</v>
      </c>
      <c r="R13" t="s">
        <v>76</v>
      </c>
      <c r="S13" t="s">
        <v>76</v>
      </c>
    </row>
    <row r="15" spans="1:19" x14ac:dyDescent="0.15">
      <c r="A15" t="s">
        <v>113</v>
      </c>
    </row>
    <row r="16" spans="1:19" x14ac:dyDescent="0.15">
      <c r="A16" t="s">
        <v>55</v>
      </c>
      <c r="B16" t="s">
        <v>56</v>
      </c>
    </row>
    <row r="17" spans="1:19" x14ac:dyDescent="0.15">
      <c r="C17" t="s">
        <v>57</v>
      </c>
      <c r="D17" t="s">
        <v>95</v>
      </c>
      <c r="E17" t="s">
        <v>96</v>
      </c>
      <c r="F17" t="s">
        <v>97</v>
      </c>
      <c r="G17" t="s">
        <v>61</v>
      </c>
      <c r="H17" t="s">
        <v>62</v>
      </c>
      <c r="I17" t="s">
        <v>98</v>
      </c>
      <c r="J17" t="s">
        <v>99</v>
      </c>
      <c r="K17" t="s">
        <v>100</v>
      </c>
      <c r="L17" t="s">
        <v>101</v>
      </c>
      <c r="M17" t="s">
        <v>102</v>
      </c>
      <c r="N17" t="s">
        <v>103</v>
      </c>
      <c r="O17" t="s">
        <v>104</v>
      </c>
      <c r="P17" t="s">
        <v>105</v>
      </c>
      <c r="Q17" t="s">
        <v>106</v>
      </c>
      <c r="R17" t="s">
        <v>107</v>
      </c>
      <c r="S17" t="s">
        <v>89</v>
      </c>
    </row>
    <row r="18" spans="1:19" x14ac:dyDescent="0.15">
      <c r="A18" t="s">
        <v>108</v>
      </c>
      <c r="B18" t="s">
        <v>72</v>
      </c>
      <c r="C18" t="s">
        <v>76</v>
      </c>
      <c r="D18" t="s">
        <v>76</v>
      </c>
      <c r="E18" t="s">
        <v>76</v>
      </c>
      <c r="F18" t="s">
        <v>76</v>
      </c>
      <c r="G18" t="s">
        <v>76</v>
      </c>
      <c r="H18" t="s">
        <v>76</v>
      </c>
      <c r="I18" t="s">
        <v>76</v>
      </c>
      <c r="J18" t="s">
        <v>76</v>
      </c>
      <c r="K18" t="s">
        <v>76</v>
      </c>
      <c r="L18" t="s">
        <v>76</v>
      </c>
      <c r="M18" t="s">
        <v>76</v>
      </c>
      <c r="N18" t="s">
        <v>76</v>
      </c>
      <c r="O18" t="s">
        <v>76</v>
      </c>
      <c r="P18" t="s">
        <v>76</v>
      </c>
      <c r="Q18" t="s">
        <v>76</v>
      </c>
      <c r="R18" t="s">
        <v>76</v>
      </c>
      <c r="S18" t="s">
        <v>76</v>
      </c>
    </row>
    <row r="19" spans="1:19" x14ac:dyDescent="0.15">
      <c r="B19" t="s">
        <v>73</v>
      </c>
      <c r="C19" t="s">
        <v>76</v>
      </c>
      <c r="D19" t="s">
        <v>76</v>
      </c>
      <c r="E19" t="s">
        <v>76</v>
      </c>
      <c r="F19" t="s">
        <v>76</v>
      </c>
      <c r="G19" t="s">
        <v>76</v>
      </c>
      <c r="H19" t="s">
        <v>76</v>
      </c>
      <c r="I19" t="s">
        <v>76</v>
      </c>
      <c r="J19" t="s">
        <v>76</v>
      </c>
      <c r="K19" t="s">
        <v>76</v>
      </c>
      <c r="L19" t="s">
        <v>76</v>
      </c>
      <c r="M19" t="s">
        <v>76</v>
      </c>
      <c r="N19" t="s">
        <v>76</v>
      </c>
      <c r="O19" t="s">
        <v>76</v>
      </c>
      <c r="P19" t="s">
        <v>76</v>
      </c>
      <c r="Q19" t="s">
        <v>76</v>
      </c>
      <c r="R19" t="s">
        <v>76</v>
      </c>
      <c r="S19" t="s">
        <v>76</v>
      </c>
    </row>
    <row r="20" spans="1:19" x14ac:dyDescent="0.15">
      <c r="A20" t="s">
        <v>109</v>
      </c>
      <c r="B20" t="s">
        <v>72</v>
      </c>
      <c r="C20" t="s">
        <v>76</v>
      </c>
      <c r="D20" t="s">
        <v>76</v>
      </c>
      <c r="E20" t="s">
        <v>76</v>
      </c>
      <c r="F20" t="s">
        <v>76</v>
      </c>
      <c r="G20" t="s">
        <v>76</v>
      </c>
      <c r="H20" t="s">
        <v>76</v>
      </c>
      <c r="I20" t="s">
        <v>76</v>
      </c>
      <c r="J20" t="s">
        <v>76</v>
      </c>
      <c r="K20" t="s">
        <v>76</v>
      </c>
      <c r="L20" t="s">
        <v>76</v>
      </c>
      <c r="M20" t="s">
        <v>76</v>
      </c>
      <c r="N20" t="s">
        <v>76</v>
      </c>
      <c r="O20" t="s">
        <v>76</v>
      </c>
      <c r="P20" t="s">
        <v>76</v>
      </c>
      <c r="Q20" t="s">
        <v>76</v>
      </c>
      <c r="R20" t="s">
        <v>76</v>
      </c>
      <c r="S20" t="s">
        <v>76</v>
      </c>
    </row>
    <row r="21" spans="1:19" x14ac:dyDescent="0.15">
      <c r="B21" t="s">
        <v>73</v>
      </c>
      <c r="C21" t="s">
        <v>76</v>
      </c>
      <c r="D21" t="s">
        <v>76</v>
      </c>
      <c r="E21" t="s">
        <v>76</v>
      </c>
      <c r="F21" t="s">
        <v>76</v>
      </c>
      <c r="G21" t="s">
        <v>76</v>
      </c>
      <c r="H21" t="s">
        <v>76</v>
      </c>
      <c r="I21" t="s">
        <v>76</v>
      </c>
      <c r="J21" t="s">
        <v>76</v>
      </c>
      <c r="K21" t="s">
        <v>76</v>
      </c>
      <c r="L21" t="s">
        <v>76</v>
      </c>
      <c r="M21" t="s">
        <v>76</v>
      </c>
      <c r="N21" t="s">
        <v>76</v>
      </c>
      <c r="O21" t="s">
        <v>76</v>
      </c>
      <c r="P21" t="s">
        <v>76</v>
      </c>
      <c r="Q21" t="s">
        <v>76</v>
      </c>
      <c r="R21" t="s">
        <v>76</v>
      </c>
      <c r="S21" t="s">
        <v>76</v>
      </c>
    </row>
    <row r="22" spans="1:19" x14ac:dyDescent="0.15">
      <c r="A22" t="s">
        <v>110</v>
      </c>
      <c r="B22" t="s">
        <v>72</v>
      </c>
      <c r="C22">
        <v>3</v>
      </c>
      <c r="D22" t="s">
        <v>76</v>
      </c>
      <c r="E22" t="s">
        <v>76</v>
      </c>
      <c r="F22">
        <v>1</v>
      </c>
      <c r="G22">
        <v>1</v>
      </c>
      <c r="H22">
        <v>1</v>
      </c>
      <c r="I22" t="s">
        <v>76</v>
      </c>
      <c r="J22" t="s">
        <v>76</v>
      </c>
      <c r="K22" t="s">
        <v>76</v>
      </c>
      <c r="L22" t="s">
        <v>76</v>
      </c>
      <c r="M22" t="s">
        <v>76</v>
      </c>
      <c r="N22" t="s">
        <v>76</v>
      </c>
      <c r="O22" t="s">
        <v>76</v>
      </c>
      <c r="P22" t="s">
        <v>76</v>
      </c>
      <c r="Q22" t="s">
        <v>76</v>
      </c>
      <c r="R22" t="s">
        <v>76</v>
      </c>
      <c r="S22" t="s">
        <v>76</v>
      </c>
    </row>
    <row r="23" spans="1:19" x14ac:dyDescent="0.15">
      <c r="B23" t="s">
        <v>73</v>
      </c>
      <c r="C23">
        <v>0.3</v>
      </c>
      <c r="D23" t="s">
        <v>76</v>
      </c>
      <c r="E23" t="s">
        <v>76</v>
      </c>
      <c r="F23">
        <v>0.1</v>
      </c>
      <c r="G23">
        <v>0.1</v>
      </c>
      <c r="H23">
        <v>0.1</v>
      </c>
      <c r="I23" t="s">
        <v>76</v>
      </c>
      <c r="J23" t="s">
        <v>76</v>
      </c>
      <c r="K23" t="s">
        <v>76</v>
      </c>
      <c r="L23" t="s">
        <v>76</v>
      </c>
      <c r="M23" t="s">
        <v>76</v>
      </c>
      <c r="N23" t="s">
        <v>76</v>
      </c>
      <c r="O23" t="s">
        <v>76</v>
      </c>
      <c r="P23" t="s">
        <v>76</v>
      </c>
      <c r="Q23" t="s">
        <v>76</v>
      </c>
      <c r="R23" t="s">
        <v>76</v>
      </c>
      <c r="S23" t="s">
        <v>76</v>
      </c>
    </row>
    <row r="24" spans="1:19" x14ac:dyDescent="0.15">
      <c r="A24" t="s">
        <v>111</v>
      </c>
      <c r="B24" t="s">
        <v>72</v>
      </c>
      <c r="C24" t="s">
        <v>76</v>
      </c>
      <c r="D24" t="s">
        <v>76</v>
      </c>
      <c r="E24" t="s">
        <v>76</v>
      </c>
      <c r="F24" t="s">
        <v>76</v>
      </c>
      <c r="G24" t="s">
        <v>76</v>
      </c>
      <c r="H24" t="s">
        <v>76</v>
      </c>
      <c r="I24" t="s">
        <v>76</v>
      </c>
      <c r="J24" t="s">
        <v>76</v>
      </c>
      <c r="K24" t="s">
        <v>76</v>
      </c>
      <c r="L24" t="s">
        <v>76</v>
      </c>
      <c r="M24" t="s">
        <v>76</v>
      </c>
      <c r="N24" t="s">
        <v>76</v>
      </c>
      <c r="O24" t="s">
        <v>76</v>
      </c>
      <c r="P24" t="s">
        <v>76</v>
      </c>
      <c r="Q24" t="s">
        <v>76</v>
      </c>
      <c r="R24" t="s">
        <v>76</v>
      </c>
      <c r="S24" t="s">
        <v>76</v>
      </c>
    </row>
    <row r="25" spans="1:19" x14ac:dyDescent="0.15">
      <c r="B25" t="s">
        <v>73</v>
      </c>
      <c r="C25" t="s">
        <v>76</v>
      </c>
      <c r="D25" t="s">
        <v>76</v>
      </c>
      <c r="E25" t="s">
        <v>76</v>
      </c>
      <c r="F25" t="s">
        <v>76</v>
      </c>
      <c r="G25" t="s">
        <v>76</v>
      </c>
      <c r="H25" t="s">
        <v>76</v>
      </c>
      <c r="I25" t="s">
        <v>76</v>
      </c>
      <c r="J25" t="s">
        <v>76</v>
      </c>
      <c r="K25" t="s">
        <v>76</v>
      </c>
      <c r="L25" t="s">
        <v>76</v>
      </c>
      <c r="M25" t="s">
        <v>76</v>
      </c>
      <c r="N25" t="s">
        <v>76</v>
      </c>
      <c r="O25" t="s">
        <v>76</v>
      </c>
      <c r="P25" t="s">
        <v>76</v>
      </c>
      <c r="Q25" t="s">
        <v>76</v>
      </c>
      <c r="R25" t="s">
        <v>76</v>
      </c>
      <c r="S25" t="s">
        <v>76</v>
      </c>
    </row>
    <row r="26" spans="1:19" x14ac:dyDescent="0.15">
      <c r="A26" t="s">
        <v>112</v>
      </c>
      <c r="B26" t="s">
        <v>72</v>
      </c>
      <c r="C26" t="s">
        <v>76</v>
      </c>
      <c r="D26" t="s">
        <v>76</v>
      </c>
      <c r="E26" t="s">
        <v>76</v>
      </c>
      <c r="F26" t="s">
        <v>76</v>
      </c>
      <c r="G26" t="s">
        <v>76</v>
      </c>
      <c r="H26" t="s">
        <v>76</v>
      </c>
      <c r="I26" t="s">
        <v>76</v>
      </c>
      <c r="J26" t="s">
        <v>76</v>
      </c>
      <c r="K26" t="s">
        <v>76</v>
      </c>
      <c r="L26" t="s">
        <v>76</v>
      </c>
      <c r="M26" t="s">
        <v>76</v>
      </c>
      <c r="N26" t="s">
        <v>76</v>
      </c>
      <c r="O26" t="s">
        <v>76</v>
      </c>
      <c r="P26" t="s">
        <v>76</v>
      </c>
      <c r="Q26" t="s">
        <v>76</v>
      </c>
      <c r="R26" t="s">
        <v>76</v>
      </c>
      <c r="S26" t="s">
        <v>76</v>
      </c>
    </row>
    <row r="27" spans="1:19" x14ac:dyDescent="0.15">
      <c r="B27" t="s">
        <v>73</v>
      </c>
      <c r="C27" t="s">
        <v>76</v>
      </c>
      <c r="D27" t="s">
        <v>76</v>
      </c>
      <c r="E27" t="s">
        <v>76</v>
      </c>
      <c r="F27" t="s">
        <v>76</v>
      </c>
      <c r="G27" t="s">
        <v>76</v>
      </c>
      <c r="H27" t="s">
        <v>76</v>
      </c>
      <c r="I27" t="s">
        <v>76</v>
      </c>
      <c r="J27" t="s">
        <v>76</v>
      </c>
      <c r="K27" t="s">
        <v>76</v>
      </c>
      <c r="L27" t="s">
        <v>76</v>
      </c>
      <c r="M27" t="s">
        <v>76</v>
      </c>
      <c r="N27" t="s">
        <v>76</v>
      </c>
      <c r="O27" t="s">
        <v>76</v>
      </c>
      <c r="P27" t="s">
        <v>76</v>
      </c>
      <c r="Q27" t="s">
        <v>76</v>
      </c>
      <c r="R27" t="s">
        <v>76</v>
      </c>
      <c r="S27" t="s">
        <v>76</v>
      </c>
    </row>
    <row r="29" spans="1:19" x14ac:dyDescent="0.15">
      <c r="A29" t="s">
        <v>114</v>
      </c>
    </row>
    <row r="30" spans="1:19" x14ac:dyDescent="0.15">
      <c r="A30" t="s">
        <v>55</v>
      </c>
      <c r="B30" t="s">
        <v>56</v>
      </c>
    </row>
    <row r="31" spans="1:19" x14ac:dyDescent="0.15">
      <c r="C31" t="s">
        <v>57</v>
      </c>
      <c r="D31" t="s">
        <v>95</v>
      </c>
      <c r="E31" t="s">
        <v>96</v>
      </c>
      <c r="F31" t="s">
        <v>97</v>
      </c>
      <c r="G31" t="s">
        <v>61</v>
      </c>
      <c r="H31" t="s">
        <v>62</v>
      </c>
      <c r="I31" t="s">
        <v>98</v>
      </c>
      <c r="J31" t="s">
        <v>99</v>
      </c>
      <c r="K31" t="s">
        <v>100</v>
      </c>
      <c r="L31" t="s">
        <v>101</v>
      </c>
      <c r="M31" t="s">
        <v>102</v>
      </c>
      <c r="N31" t="s">
        <v>103</v>
      </c>
      <c r="O31" t="s">
        <v>104</v>
      </c>
      <c r="P31" t="s">
        <v>105</v>
      </c>
      <c r="Q31" t="s">
        <v>106</v>
      </c>
      <c r="R31" t="s">
        <v>107</v>
      </c>
      <c r="S31" t="s">
        <v>89</v>
      </c>
    </row>
    <row r="32" spans="1:19" x14ac:dyDescent="0.15">
      <c r="A32" t="s">
        <v>108</v>
      </c>
      <c r="B32" t="s">
        <v>72</v>
      </c>
      <c r="C32" t="s">
        <v>76</v>
      </c>
      <c r="D32" t="s">
        <v>76</v>
      </c>
      <c r="E32" t="s">
        <v>76</v>
      </c>
      <c r="F32" t="s">
        <v>76</v>
      </c>
      <c r="G32" t="s">
        <v>76</v>
      </c>
      <c r="H32" t="s">
        <v>76</v>
      </c>
      <c r="I32" t="s">
        <v>76</v>
      </c>
      <c r="J32" t="s">
        <v>76</v>
      </c>
      <c r="K32" t="s">
        <v>76</v>
      </c>
      <c r="L32" t="s">
        <v>76</v>
      </c>
      <c r="M32" t="s">
        <v>76</v>
      </c>
      <c r="N32" t="s">
        <v>76</v>
      </c>
      <c r="O32" t="s">
        <v>76</v>
      </c>
      <c r="P32" t="s">
        <v>76</v>
      </c>
      <c r="Q32" t="s">
        <v>76</v>
      </c>
      <c r="R32" t="s">
        <v>76</v>
      </c>
      <c r="S32" t="s">
        <v>76</v>
      </c>
    </row>
    <row r="33" spans="1:19" x14ac:dyDescent="0.15">
      <c r="B33" t="s">
        <v>73</v>
      </c>
      <c r="C33" t="s">
        <v>76</v>
      </c>
      <c r="D33" t="s">
        <v>76</v>
      </c>
      <c r="E33" t="s">
        <v>76</v>
      </c>
      <c r="F33" t="s">
        <v>76</v>
      </c>
      <c r="G33" t="s">
        <v>76</v>
      </c>
      <c r="H33" t="s">
        <v>76</v>
      </c>
      <c r="I33" t="s">
        <v>76</v>
      </c>
      <c r="J33" t="s">
        <v>76</v>
      </c>
      <c r="K33" t="s">
        <v>76</v>
      </c>
      <c r="L33" t="s">
        <v>76</v>
      </c>
      <c r="M33" t="s">
        <v>76</v>
      </c>
      <c r="N33" t="s">
        <v>76</v>
      </c>
      <c r="O33" t="s">
        <v>76</v>
      </c>
      <c r="P33" t="s">
        <v>76</v>
      </c>
      <c r="Q33" t="s">
        <v>76</v>
      </c>
      <c r="R33" t="s">
        <v>76</v>
      </c>
      <c r="S33" t="s">
        <v>76</v>
      </c>
    </row>
    <row r="34" spans="1:19" x14ac:dyDescent="0.15">
      <c r="A34" t="s">
        <v>109</v>
      </c>
      <c r="B34" t="s">
        <v>72</v>
      </c>
      <c r="C34" t="s">
        <v>76</v>
      </c>
      <c r="D34" t="s">
        <v>76</v>
      </c>
      <c r="E34" t="s">
        <v>76</v>
      </c>
      <c r="F34" t="s">
        <v>76</v>
      </c>
      <c r="G34" t="s">
        <v>76</v>
      </c>
      <c r="H34" t="s">
        <v>76</v>
      </c>
      <c r="I34" t="s">
        <v>76</v>
      </c>
      <c r="J34" t="s">
        <v>76</v>
      </c>
      <c r="K34" t="s">
        <v>76</v>
      </c>
      <c r="L34" t="s">
        <v>76</v>
      </c>
      <c r="M34" t="s">
        <v>76</v>
      </c>
      <c r="N34" t="s">
        <v>76</v>
      </c>
      <c r="O34" t="s">
        <v>76</v>
      </c>
      <c r="P34" t="s">
        <v>76</v>
      </c>
      <c r="Q34" t="s">
        <v>76</v>
      </c>
      <c r="R34" t="s">
        <v>76</v>
      </c>
      <c r="S34" t="s">
        <v>76</v>
      </c>
    </row>
    <row r="35" spans="1:19" x14ac:dyDescent="0.15">
      <c r="B35" t="s">
        <v>73</v>
      </c>
      <c r="C35" t="s">
        <v>76</v>
      </c>
      <c r="D35" t="s">
        <v>76</v>
      </c>
      <c r="E35" t="s">
        <v>76</v>
      </c>
      <c r="F35" t="s">
        <v>76</v>
      </c>
      <c r="G35" t="s">
        <v>76</v>
      </c>
      <c r="H35" t="s">
        <v>76</v>
      </c>
      <c r="I35" t="s">
        <v>76</v>
      </c>
      <c r="J35" t="s">
        <v>76</v>
      </c>
      <c r="K35" t="s">
        <v>76</v>
      </c>
      <c r="L35" t="s">
        <v>76</v>
      </c>
      <c r="M35" t="s">
        <v>76</v>
      </c>
      <c r="N35" t="s">
        <v>76</v>
      </c>
      <c r="O35" t="s">
        <v>76</v>
      </c>
      <c r="P35" t="s">
        <v>76</v>
      </c>
      <c r="Q35" t="s">
        <v>76</v>
      </c>
      <c r="R35" t="s">
        <v>76</v>
      </c>
      <c r="S35" t="s">
        <v>76</v>
      </c>
    </row>
    <row r="36" spans="1:19" x14ac:dyDescent="0.15">
      <c r="A36" t="s">
        <v>110</v>
      </c>
      <c r="B36" t="s">
        <v>72</v>
      </c>
      <c r="C36">
        <v>5</v>
      </c>
      <c r="D36" t="s">
        <v>76</v>
      </c>
      <c r="E36">
        <v>2</v>
      </c>
      <c r="F36">
        <v>2</v>
      </c>
      <c r="G36" t="s">
        <v>76</v>
      </c>
      <c r="H36" t="s">
        <v>76</v>
      </c>
      <c r="I36" t="s">
        <v>76</v>
      </c>
      <c r="J36" t="s">
        <v>76</v>
      </c>
      <c r="K36" t="s">
        <v>76</v>
      </c>
      <c r="L36" t="s">
        <v>76</v>
      </c>
      <c r="M36">
        <v>1</v>
      </c>
      <c r="N36" t="s">
        <v>76</v>
      </c>
      <c r="O36" t="s">
        <v>76</v>
      </c>
      <c r="P36" t="s">
        <v>76</v>
      </c>
      <c r="Q36" t="s">
        <v>76</v>
      </c>
      <c r="R36" t="s">
        <v>76</v>
      </c>
      <c r="S36" t="s">
        <v>76</v>
      </c>
    </row>
    <row r="37" spans="1:19" x14ac:dyDescent="0.15">
      <c r="B37" t="s">
        <v>73</v>
      </c>
      <c r="C37">
        <v>0.5</v>
      </c>
      <c r="D37" t="s">
        <v>76</v>
      </c>
      <c r="E37">
        <v>0.2</v>
      </c>
      <c r="F37">
        <v>0.2</v>
      </c>
      <c r="G37" t="s">
        <v>76</v>
      </c>
      <c r="H37" t="s">
        <v>76</v>
      </c>
      <c r="I37" t="s">
        <v>76</v>
      </c>
      <c r="J37" t="s">
        <v>76</v>
      </c>
      <c r="K37" t="s">
        <v>76</v>
      </c>
      <c r="L37" t="s">
        <v>76</v>
      </c>
      <c r="M37">
        <v>0.1</v>
      </c>
      <c r="N37" t="s">
        <v>76</v>
      </c>
      <c r="O37" t="s">
        <v>76</v>
      </c>
      <c r="P37" t="s">
        <v>76</v>
      </c>
      <c r="Q37" t="s">
        <v>76</v>
      </c>
      <c r="R37" t="s">
        <v>76</v>
      </c>
      <c r="S37" t="s">
        <v>76</v>
      </c>
    </row>
    <row r="38" spans="1:19" x14ac:dyDescent="0.15">
      <c r="A38" t="s">
        <v>111</v>
      </c>
      <c r="B38" t="s">
        <v>72</v>
      </c>
      <c r="C38" t="s">
        <v>76</v>
      </c>
      <c r="D38" t="s">
        <v>76</v>
      </c>
      <c r="E38" t="s">
        <v>76</v>
      </c>
      <c r="F38" t="s">
        <v>76</v>
      </c>
      <c r="G38" t="s">
        <v>76</v>
      </c>
      <c r="H38" t="s">
        <v>76</v>
      </c>
      <c r="I38" t="s">
        <v>76</v>
      </c>
      <c r="J38" t="s">
        <v>76</v>
      </c>
      <c r="K38" t="s">
        <v>76</v>
      </c>
      <c r="L38" t="s">
        <v>76</v>
      </c>
      <c r="M38" t="s">
        <v>76</v>
      </c>
      <c r="N38" t="s">
        <v>76</v>
      </c>
      <c r="O38" t="s">
        <v>76</v>
      </c>
      <c r="P38" t="s">
        <v>76</v>
      </c>
      <c r="Q38" t="s">
        <v>76</v>
      </c>
      <c r="R38" t="s">
        <v>76</v>
      </c>
      <c r="S38" t="s">
        <v>76</v>
      </c>
    </row>
    <row r="39" spans="1:19" x14ac:dyDescent="0.15">
      <c r="B39" t="s">
        <v>73</v>
      </c>
      <c r="C39" t="s">
        <v>76</v>
      </c>
      <c r="D39" t="s">
        <v>76</v>
      </c>
      <c r="E39" t="s">
        <v>76</v>
      </c>
      <c r="F39" t="s">
        <v>76</v>
      </c>
      <c r="G39" t="s">
        <v>76</v>
      </c>
      <c r="H39" t="s">
        <v>76</v>
      </c>
      <c r="I39" t="s">
        <v>76</v>
      </c>
      <c r="J39" t="s">
        <v>76</v>
      </c>
      <c r="K39" t="s">
        <v>76</v>
      </c>
      <c r="L39" t="s">
        <v>76</v>
      </c>
      <c r="M39" t="s">
        <v>76</v>
      </c>
      <c r="N39" t="s">
        <v>76</v>
      </c>
      <c r="O39" t="s">
        <v>76</v>
      </c>
      <c r="P39" t="s">
        <v>76</v>
      </c>
      <c r="Q39" t="s">
        <v>76</v>
      </c>
      <c r="R39" t="s">
        <v>76</v>
      </c>
      <c r="S39" t="s">
        <v>76</v>
      </c>
    </row>
    <row r="40" spans="1:19" x14ac:dyDescent="0.15">
      <c r="A40" t="s">
        <v>112</v>
      </c>
      <c r="B40" t="s">
        <v>72</v>
      </c>
      <c r="C40" t="s">
        <v>76</v>
      </c>
      <c r="D40" t="s">
        <v>76</v>
      </c>
      <c r="E40" t="s">
        <v>76</v>
      </c>
      <c r="F40" t="s">
        <v>76</v>
      </c>
      <c r="G40" t="s">
        <v>76</v>
      </c>
      <c r="H40" t="s">
        <v>76</v>
      </c>
      <c r="I40" t="s">
        <v>76</v>
      </c>
      <c r="J40" t="s">
        <v>76</v>
      </c>
      <c r="K40" t="s">
        <v>76</v>
      </c>
      <c r="L40" t="s">
        <v>76</v>
      </c>
      <c r="M40" t="s">
        <v>76</v>
      </c>
      <c r="N40" t="s">
        <v>76</v>
      </c>
      <c r="O40" t="s">
        <v>76</v>
      </c>
      <c r="P40" t="s">
        <v>76</v>
      </c>
      <c r="Q40" t="s">
        <v>76</v>
      </c>
      <c r="R40" t="s">
        <v>76</v>
      </c>
      <c r="S40" t="s">
        <v>76</v>
      </c>
    </row>
    <row r="41" spans="1:19" x14ac:dyDescent="0.15">
      <c r="B41" t="s">
        <v>73</v>
      </c>
      <c r="C41" t="s">
        <v>76</v>
      </c>
      <c r="D41" t="s">
        <v>76</v>
      </c>
      <c r="E41" t="s">
        <v>76</v>
      </c>
      <c r="F41" t="s">
        <v>76</v>
      </c>
      <c r="G41" t="s">
        <v>76</v>
      </c>
      <c r="H41" t="s">
        <v>76</v>
      </c>
      <c r="I41" t="s">
        <v>76</v>
      </c>
      <c r="J41" t="s">
        <v>76</v>
      </c>
      <c r="K41" t="s">
        <v>76</v>
      </c>
      <c r="L41" t="s">
        <v>76</v>
      </c>
      <c r="M41" t="s">
        <v>76</v>
      </c>
      <c r="N41" t="s">
        <v>76</v>
      </c>
      <c r="O41" t="s">
        <v>76</v>
      </c>
      <c r="P41" t="s">
        <v>76</v>
      </c>
      <c r="Q41" t="s">
        <v>76</v>
      </c>
      <c r="R41" t="s">
        <v>76</v>
      </c>
      <c r="S41" t="s">
        <v>76</v>
      </c>
    </row>
  </sheetData>
  <phoneticPr fontId="2"/>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election sqref="A1:IV65536"/>
    </sheetView>
  </sheetViews>
  <sheetFormatPr defaultRowHeight="13.5" x14ac:dyDescent="0.15"/>
  <sheetData>
    <row r="1" spans="1:45" x14ac:dyDescent="0.15">
      <c r="A1" t="s">
        <v>115</v>
      </c>
    </row>
    <row r="2" spans="1:45" x14ac:dyDescent="0.15">
      <c r="A2" t="s">
        <v>116</v>
      </c>
      <c r="B2" t="s">
        <v>56</v>
      </c>
    </row>
    <row r="3" spans="1:45" x14ac:dyDescent="0.15">
      <c r="B3" t="s">
        <v>71</v>
      </c>
      <c r="D3" t="s">
        <v>75</v>
      </c>
      <c r="F3" t="s">
        <v>77</v>
      </c>
      <c r="H3" t="s">
        <v>78</v>
      </c>
      <c r="J3" t="s">
        <v>79</v>
      </c>
      <c r="L3" t="s">
        <v>80</v>
      </c>
      <c r="N3" t="s">
        <v>81</v>
      </c>
      <c r="P3" t="s">
        <v>82</v>
      </c>
      <c r="R3" t="s">
        <v>83</v>
      </c>
      <c r="X3" t="s">
        <v>84</v>
      </c>
      <c r="AB3" t="s">
        <v>85</v>
      </c>
      <c r="AD3" t="s">
        <v>90</v>
      </c>
      <c r="AF3" t="s">
        <v>91</v>
      </c>
      <c r="AH3" t="s">
        <v>108</v>
      </c>
      <c r="AJ3" t="s">
        <v>109</v>
      </c>
      <c r="AL3" t="s">
        <v>110</v>
      </c>
      <c r="AN3" t="s">
        <v>111</v>
      </c>
      <c r="AP3" t="s">
        <v>112</v>
      </c>
      <c r="AR3" t="s">
        <v>74</v>
      </c>
    </row>
    <row r="4" spans="1:45" x14ac:dyDescent="0.15">
      <c r="B4" t="s">
        <v>117</v>
      </c>
      <c r="C4" t="s">
        <v>73</v>
      </c>
      <c r="D4" t="s">
        <v>117</v>
      </c>
      <c r="E4" t="s">
        <v>73</v>
      </c>
      <c r="F4" t="s">
        <v>117</v>
      </c>
      <c r="G4" t="s">
        <v>73</v>
      </c>
      <c r="H4" t="s">
        <v>117</v>
      </c>
      <c r="I4" t="s">
        <v>73</v>
      </c>
      <c r="J4" t="s">
        <v>117</v>
      </c>
      <c r="K4" t="s">
        <v>73</v>
      </c>
      <c r="L4" t="s">
        <v>117</v>
      </c>
      <c r="M4" t="s">
        <v>73</v>
      </c>
      <c r="N4" t="s">
        <v>117</v>
      </c>
      <c r="O4" t="s">
        <v>73</v>
      </c>
      <c r="P4" t="s">
        <v>117</v>
      </c>
      <c r="Q4" t="s">
        <v>73</v>
      </c>
      <c r="R4" t="s">
        <v>117</v>
      </c>
      <c r="S4" t="s">
        <v>73</v>
      </c>
      <c r="X4" t="s">
        <v>117</v>
      </c>
      <c r="Y4" t="s">
        <v>73</v>
      </c>
      <c r="AB4" t="s">
        <v>117</v>
      </c>
      <c r="AC4" t="s">
        <v>73</v>
      </c>
      <c r="AD4" t="s">
        <v>117</v>
      </c>
      <c r="AE4" t="s">
        <v>73</v>
      </c>
      <c r="AF4" t="s">
        <v>117</v>
      </c>
      <c r="AG4" t="s">
        <v>73</v>
      </c>
      <c r="AH4" t="s">
        <v>117</v>
      </c>
      <c r="AI4" t="s">
        <v>73</v>
      </c>
      <c r="AJ4" t="s">
        <v>117</v>
      </c>
      <c r="AK4" t="s">
        <v>73</v>
      </c>
      <c r="AL4" t="s">
        <v>117</v>
      </c>
      <c r="AM4" t="s">
        <v>73</v>
      </c>
      <c r="AN4" t="s">
        <v>117</v>
      </c>
      <c r="AO4" t="s">
        <v>73</v>
      </c>
      <c r="AP4" t="s">
        <v>117</v>
      </c>
      <c r="AQ4" t="s">
        <v>73</v>
      </c>
      <c r="AR4" t="s">
        <v>117</v>
      </c>
      <c r="AS4" t="s">
        <v>73</v>
      </c>
    </row>
    <row r="5" spans="1:45" x14ac:dyDescent="0.15">
      <c r="A5" t="s">
        <v>57</v>
      </c>
      <c r="B5">
        <v>317812</v>
      </c>
      <c r="C5">
        <v>64.39</v>
      </c>
      <c r="D5">
        <v>1272</v>
      </c>
      <c r="E5">
        <v>0.41</v>
      </c>
      <c r="F5">
        <v>1358</v>
      </c>
      <c r="G5">
        <v>0.43</v>
      </c>
      <c r="H5">
        <v>7466</v>
      </c>
      <c r="I5">
        <v>2.38</v>
      </c>
      <c r="J5">
        <v>15660</v>
      </c>
      <c r="K5">
        <v>5</v>
      </c>
      <c r="L5">
        <v>840</v>
      </c>
      <c r="M5">
        <v>0.27</v>
      </c>
      <c r="N5">
        <v>1692</v>
      </c>
      <c r="O5">
        <v>0.54</v>
      </c>
      <c r="P5">
        <v>2643</v>
      </c>
      <c r="Q5">
        <v>0.84</v>
      </c>
      <c r="R5">
        <v>678</v>
      </c>
      <c r="S5">
        <v>0.22</v>
      </c>
      <c r="X5">
        <v>62</v>
      </c>
      <c r="Y5">
        <v>0.02</v>
      </c>
      <c r="AB5">
        <v>95</v>
      </c>
      <c r="AC5">
        <v>0.03</v>
      </c>
      <c r="AD5">
        <v>32</v>
      </c>
      <c r="AE5">
        <v>0.05</v>
      </c>
      <c r="AF5">
        <v>619</v>
      </c>
      <c r="AG5">
        <v>0.89</v>
      </c>
      <c r="AH5">
        <v>12</v>
      </c>
      <c r="AI5">
        <v>0.03</v>
      </c>
      <c r="AJ5">
        <v>14</v>
      </c>
      <c r="AK5">
        <v>0.03</v>
      </c>
      <c r="AL5">
        <v>647</v>
      </c>
      <c r="AM5">
        <v>1.35</v>
      </c>
      <c r="AN5" t="s">
        <v>76</v>
      </c>
      <c r="AO5" t="s">
        <v>76</v>
      </c>
      <c r="AP5">
        <v>14</v>
      </c>
      <c r="AQ5">
        <v>0.03</v>
      </c>
      <c r="AR5">
        <v>34610</v>
      </c>
      <c r="AS5">
        <v>7.01</v>
      </c>
    </row>
    <row r="6" spans="1:45" x14ac:dyDescent="0.15">
      <c r="A6" t="s">
        <v>118</v>
      </c>
      <c r="B6">
        <v>13351</v>
      </c>
      <c r="C6">
        <v>59.87</v>
      </c>
      <c r="D6">
        <v>213</v>
      </c>
      <c r="E6">
        <v>1.55</v>
      </c>
      <c r="F6">
        <v>92</v>
      </c>
      <c r="G6">
        <v>0.67</v>
      </c>
      <c r="H6">
        <v>681</v>
      </c>
      <c r="I6">
        <v>4.97</v>
      </c>
      <c r="J6">
        <v>226</v>
      </c>
      <c r="K6">
        <v>1.65</v>
      </c>
      <c r="L6">
        <v>76</v>
      </c>
      <c r="M6">
        <v>0.55000000000000004</v>
      </c>
      <c r="N6">
        <v>158</v>
      </c>
      <c r="O6">
        <v>1.1499999999999999</v>
      </c>
      <c r="P6">
        <v>45</v>
      </c>
      <c r="Q6">
        <v>0.33</v>
      </c>
      <c r="R6">
        <v>17</v>
      </c>
      <c r="S6">
        <v>0.12</v>
      </c>
      <c r="X6">
        <v>3</v>
      </c>
      <c r="Y6">
        <v>0.02</v>
      </c>
      <c r="AB6">
        <v>2</v>
      </c>
      <c r="AC6">
        <v>0.01</v>
      </c>
      <c r="AD6" t="s">
        <v>76</v>
      </c>
      <c r="AE6" t="s">
        <v>76</v>
      </c>
      <c r="AF6">
        <v>6</v>
      </c>
      <c r="AG6">
        <v>0.21</v>
      </c>
      <c r="AH6" t="s">
        <v>76</v>
      </c>
      <c r="AI6" t="s">
        <v>76</v>
      </c>
      <c r="AJ6">
        <v>1</v>
      </c>
      <c r="AK6">
        <v>0.05</v>
      </c>
      <c r="AL6">
        <v>38</v>
      </c>
      <c r="AM6">
        <v>1.73</v>
      </c>
      <c r="AN6" t="s">
        <v>76</v>
      </c>
      <c r="AO6" t="s">
        <v>76</v>
      </c>
      <c r="AP6" t="s">
        <v>76</v>
      </c>
      <c r="AQ6" t="s">
        <v>76</v>
      </c>
      <c r="AR6">
        <v>3746</v>
      </c>
      <c r="AS6">
        <v>16.8</v>
      </c>
    </row>
    <row r="7" spans="1:45" x14ac:dyDescent="0.15">
      <c r="A7" t="s">
        <v>119</v>
      </c>
      <c r="B7">
        <v>1978</v>
      </c>
      <c r="C7">
        <v>34.1</v>
      </c>
      <c r="D7">
        <v>15</v>
      </c>
      <c r="E7">
        <v>0.41</v>
      </c>
      <c r="F7">
        <v>24</v>
      </c>
      <c r="G7">
        <v>0.65</v>
      </c>
      <c r="H7">
        <v>50</v>
      </c>
      <c r="I7">
        <v>1.35</v>
      </c>
      <c r="J7">
        <v>169</v>
      </c>
      <c r="K7">
        <v>4.57</v>
      </c>
      <c r="L7">
        <v>7</v>
      </c>
      <c r="M7">
        <v>0.19</v>
      </c>
      <c r="N7">
        <v>42</v>
      </c>
      <c r="O7">
        <v>1.1399999999999999</v>
      </c>
      <c r="P7">
        <v>106</v>
      </c>
      <c r="Q7">
        <v>2.86</v>
      </c>
      <c r="R7">
        <v>19</v>
      </c>
      <c r="S7">
        <v>0.51</v>
      </c>
      <c r="X7" t="s">
        <v>76</v>
      </c>
      <c r="Y7" t="s">
        <v>76</v>
      </c>
      <c r="AB7" t="s">
        <v>76</v>
      </c>
      <c r="AC7" t="s">
        <v>76</v>
      </c>
      <c r="AD7" t="s">
        <v>76</v>
      </c>
      <c r="AE7" t="s">
        <v>76</v>
      </c>
      <c r="AF7">
        <v>2</v>
      </c>
      <c r="AG7">
        <v>0.2</v>
      </c>
      <c r="AH7">
        <v>1</v>
      </c>
      <c r="AI7">
        <v>0.17</v>
      </c>
      <c r="AJ7" t="s">
        <v>76</v>
      </c>
      <c r="AK7" t="s">
        <v>76</v>
      </c>
      <c r="AL7">
        <v>27</v>
      </c>
      <c r="AM7">
        <v>4.5</v>
      </c>
      <c r="AN7" t="s">
        <v>76</v>
      </c>
      <c r="AO7" t="s">
        <v>76</v>
      </c>
      <c r="AP7" t="s">
        <v>76</v>
      </c>
      <c r="AQ7" t="s">
        <v>76</v>
      </c>
      <c r="AR7">
        <v>498</v>
      </c>
      <c r="AS7">
        <v>8.59</v>
      </c>
    </row>
    <row r="8" spans="1:45" x14ac:dyDescent="0.15">
      <c r="A8" t="s">
        <v>120</v>
      </c>
      <c r="B8">
        <v>2894</v>
      </c>
      <c r="C8">
        <v>45.94</v>
      </c>
      <c r="D8">
        <v>12</v>
      </c>
      <c r="E8">
        <v>0.3</v>
      </c>
      <c r="F8">
        <v>40</v>
      </c>
      <c r="G8">
        <v>1</v>
      </c>
      <c r="H8">
        <v>128</v>
      </c>
      <c r="I8">
        <v>3.2</v>
      </c>
      <c r="J8">
        <v>137</v>
      </c>
      <c r="K8">
        <v>3.43</v>
      </c>
      <c r="L8">
        <v>16</v>
      </c>
      <c r="M8">
        <v>0.4</v>
      </c>
      <c r="N8">
        <v>38</v>
      </c>
      <c r="O8">
        <v>0.95</v>
      </c>
      <c r="P8">
        <v>29</v>
      </c>
      <c r="Q8">
        <v>0.73</v>
      </c>
      <c r="R8">
        <v>7</v>
      </c>
      <c r="S8">
        <v>0.18</v>
      </c>
      <c r="X8" t="s">
        <v>76</v>
      </c>
      <c r="Y8" t="s">
        <v>76</v>
      </c>
      <c r="AB8">
        <v>1</v>
      </c>
      <c r="AC8">
        <v>0.03</v>
      </c>
      <c r="AD8" t="s">
        <v>76</v>
      </c>
      <c r="AE8" t="s">
        <v>76</v>
      </c>
      <c r="AF8">
        <v>6</v>
      </c>
      <c r="AG8">
        <v>0.43</v>
      </c>
      <c r="AH8" t="s">
        <v>76</v>
      </c>
      <c r="AI8" t="s">
        <v>76</v>
      </c>
      <c r="AJ8" t="s">
        <v>76</v>
      </c>
      <c r="AK8" t="s">
        <v>76</v>
      </c>
      <c r="AL8">
        <v>19</v>
      </c>
      <c r="AM8">
        <v>1</v>
      </c>
      <c r="AN8" t="s">
        <v>76</v>
      </c>
      <c r="AO8" t="s">
        <v>76</v>
      </c>
      <c r="AP8" t="s">
        <v>76</v>
      </c>
      <c r="AQ8" t="s">
        <v>76</v>
      </c>
      <c r="AR8">
        <v>929</v>
      </c>
      <c r="AS8">
        <v>14.75</v>
      </c>
    </row>
    <row r="9" spans="1:45" x14ac:dyDescent="0.15">
      <c r="A9" t="s">
        <v>121</v>
      </c>
      <c r="B9">
        <v>4314</v>
      </c>
      <c r="C9">
        <v>47.41</v>
      </c>
      <c r="D9">
        <v>14</v>
      </c>
      <c r="E9">
        <v>0.25</v>
      </c>
      <c r="F9">
        <v>38</v>
      </c>
      <c r="G9">
        <v>0.69</v>
      </c>
      <c r="H9">
        <v>111</v>
      </c>
      <c r="I9">
        <v>2.02</v>
      </c>
      <c r="J9">
        <v>262</v>
      </c>
      <c r="K9">
        <v>4.76</v>
      </c>
      <c r="L9">
        <v>13</v>
      </c>
      <c r="M9">
        <v>0.24</v>
      </c>
      <c r="N9">
        <v>45</v>
      </c>
      <c r="O9">
        <v>0.82</v>
      </c>
      <c r="P9">
        <v>78</v>
      </c>
      <c r="Q9">
        <v>1.42</v>
      </c>
      <c r="R9">
        <v>14</v>
      </c>
      <c r="S9">
        <v>0.25</v>
      </c>
      <c r="X9">
        <v>1</v>
      </c>
      <c r="Y9">
        <v>0.02</v>
      </c>
      <c r="AB9">
        <v>2</v>
      </c>
      <c r="AC9">
        <v>0.04</v>
      </c>
      <c r="AD9" t="s">
        <v>76</v>
      </c>
      <c r="AE9" t="s">
        <v>76</v>
      </c>
      <c r="AF9">
        <v>9</v>
      </c>
      <c r="AG9">
        <v>0.75</v>
      </c>
      <c r="AH9" t="s">
        <v>76</v>
      </c>
      <c r="AI9" t="s">
        <v>76</v>
      </c>
      <c r="AJ9" t="s">
        <v>76</v>
      </c>
      <c r="AK9" t="s">
        <v>76</v>
      </c>
      <c r="AL9">
        <v>8</v>
      </c>
      <c r="AM9">
        <v>0.8</v>
      </c>
      <c r="AN9" t="s">
        <v>76</v>
      </c>
      <c r="AO9" t="s">
        <v>76</v>
      </c>
      <c r="AP9" t="s">
        <v>76</v>
      </c>
      <c r="AQ9" t="s">
        <v>76</v>
      </c>
      <c r="AR9">
        <v>949</v>
      </c>
      <c r="AS9">
        <v>10.43</v>
      </c>
    </row>
    <row r="10" spans="1:45" x14ac:dyDescent="0.15">
      <c r="A10" t="s">
        <v>122</v>
      </c>
      <c r="B10">
        <v>1532</v>
      </c>
      <c r="C10">
        <v>29.46</v>
      </c>
      <c r="D10">
        <v>8</v>
      </c>
      <c r="E10">
        <v>0.24</v>
      </c>
      <c r="F10">
        <v>18</v>
      </c>
      <c r="G10">
        <v>0.53</v>
      </c>
      <c r="H10">
        <v>34</v>
      </c>
      <c r="I10">
        <v>1</v>
      </c>
      <c r="J10">
        <v>222</v>
      </c>
      <c r="K10">
        <v>6.53</v>
      </c>
      <c r="L10">
        <v>16</v>
      </c>
      <c r="M10">
        <v>0.47</v>
      </c>
      <c r="N10">
        <v>39</v>
      </c>
      <c r="O10">
        <v>1.1499999999999999</v>
      </c>
      <c r="P10">
        <v>1</v>
      </c>
      <c r="Q10">
        <v>0.03</v>
      </c>
      <c r="R10">
        <v>4</v>
      </c>
      <c r="S10">
        <v>0.12</v>
      </c>
      <c r="X10" t="s">
        <v>76</v>
      </c>
      <c r="Y10" t="s">
        <v>76</v>
      </c>
      <c r="AB10">
        <v>1</v>
      </c>
      <c r="AC10">
        <v>0.03</v>
      </c>
      <c r="AD10" t="s">
        <v>76</v>
      </c>
      <c r="AE10" t="s">
        <v>76</v>
      </c>
      <c r="AF10" t="s">
        <v>76</v>
      </c>
      <c r="AG10" t="s">
        <v>76</v>
      </c>
      <c r="AH10" t="s">
        <v>76</v>
      </c>
      <c r="AI10" t="s">
        <v>76</v>
      </c>
      <c r="AJ10" t="s">
        <v>76</v>
      </c>
      <c r="AK10" t="s">
        <v>76</v>
      </c>
      <c r="AL10">
        <v>4</v>
      </c>
      <c r="AM10">
        <v>0.5</v>
      </c>
      <c r="AN10" t="s">
        <v>76</v>
      </c>
      <c r="AO10" t="s">
        <v>76</v>
      </c>
      <c r="AP10" t="s">
        <v>76</v>
      </c>
      <c r="AQ10" t="s">
        <v>76</v>
      </c>
      <c r="AR10">
        <v>487</v>
      </c>
      <c r="AS10">
        <v>9.3699999999999992</v>
      </c>
    </row>
    <row r="11" spans="1:45" x14ac:dyDescent="0.15">
      <c r="A11" t="s">
        <v>123</v>
      </c>
      <c r="B11">
        <v>1187</v>
      </c>
      <c r="C11">
        <v>27.6</v>
      </c>
      <c r="D11">
        <v>7</v>
      </c>
      <c r="E11">
        <v>0.25</v>
      </c>
      <c r="F11">
        <v>31</v>
      </c>
      <c r="G11">
        <v>1.1100000000000001</v>
      </c>
      <c r="H11">
        <v>105</v>
      </c>
      <c r="I11">
        <v>3.75</v>
      </c>
      <c r="J11">
        <v>99</v>
      </c>
      <c r="K11">
        <v>3.54</v>
      </c>
      <c r="L11">
        <v>9</v>
      </c>
      <c r="M11">
        <v>0.32</v>
      </c>
      <c r="N11">
        <v>54</v>
      </c>
      <c r="O11">
        <v>1.93</v>
      </c>
      <c r="P11">
        <v>17</v>
      </c>
      <c r="Q11">
        <v>0.61</v>
      </c>
      <c r="R11">
        <v>8</v>
      </c>
      <c r="S11">
        <v>0.28999999999999998</v>
      </c>
      <c r="X11" t="s">
        <v>76</v>
      </c>
      <c r="Y11" t="s">
        <v>76</v>
      </c>
      <c r="AB11" t="s">
        <v>76</v>
      </c>
      <c r="AC11" t="s">
        <v>76</v>
      </c>
      <c r="AD11" t="s">
        <v>76</v>
      </c>
      <c r="AE11" t="s">
        <v>76</v>
      </c>
      <c r="AF11">
        <v>6</v>
      </c>
      <c r="AG11">
        <v>0.75</v>
      </c>
      <c r="AH11" t="s">
        <v>76</v>
      </c>
      <c r="AI11" t="s">
        <v>76</v>
      </c>
      <c r="AJ11">
        <v>1</v>
      </c>
      <c r="AK11">
        <v>0.1</v>
      </c>
      <c r="AL11">
        <v>18</v>
      </c>
      <c r="AM11">
        <v>1.8</v>
      </c>
      <c r="AN11" t="s">
        <v>76</v>
      </c>
      <c r="AO11" t="s">
        <v>76</v>
      </c>
      <c r="AP11" t="s">
        <v>76</v>
      </c>
      <c r="AQ11" t="s">
        <v>76</v>
      </c>
      <c r="AR11">
        <v>308</v>
      </c>
      <c r="AS11">
        <v>7.16</v>
      </c>
    </row>
    <row r="12" spans="1:45" x14ac:dyDescent="0.15">
      <c r="A12" t="s">
        <v>124</v>
      </c>
      <c r="B12">
        <v>3637</v>
      </c>
      <c r="C12">
        <v>44.35</v>
      </c>
      <c r="D12">
        <v>25</v>
      </c>
      <c r="E12">
        <v>0.51</v>
      </c>
      <c r="F12">
        <v>34</v>
      </c>
      <c r="G12">
        <v>0.69</v>
      </c>
      <c r="H12">
        <v>91</v>
      </c>
      <c r="I12">
        <v>1.86</v>
      </c>
      <c r="J12">
        <v>114</v>
      </c>
      <c r="K12">
        <v>2.33</v>
      </c>
      <c r="L12">
        <v>13</v>
      </c>
      <c r="M12">
        <v>0.27</v>
      </c>
      <c r="N12">
        <v>38</v>
      </c>
      <c r="O12">
        <v>0.78</v>
      </c>
      <c r="P12">
        <v>91</v>
      </c>
      <c r="Q12">
        <v>1.86</v>
      </c>
      <c r="R12">
        <v>11</v>
      </c>
      <c r="S12">
        <v>0.22</v>
      </c>
      <c r="X12" t="s">
        <v>76</v>
      </c>
      <c r="Y12" t="s">
        <v>76</v>
      </c>
      <c r="AB12">
        <v>2</v>
      </c>
      <c r="AC12">
        <v>0.04</v>
      </c>
      <c r="AD12" t="s">
        <v>76</v>
      </c>
      <c r="AE12" t="s">
        <v>76</v>
      </c>
      <c r="AF12">
        <v>18</v>
      </c>
      <c r="AG12">
        <v>1.38</v>
      </c>
      <c r="AH12" t="s">
        <v>76</v>
      </c>
      <c r="AI12" t="s">
        <v>76</v>
      </c>
      <c r="AJ12" t="s">
        <v>76</v>
      </c>
      <c r="AK12" t="s">
        <v>76</v>
      </c>
      <c r="AL12">
        <v>11</v>
      </c>
      <c r="AM12">
        <v>1.57</v>
      </c>
      <c r="AN12" t="s">
        <v>76</v>
      </c>
      <c r="AO12" t="s">
        <v>76</v>
      </c>
      <c r="AP12" t="s">
        <v>76</v>
      </c>
      <c r="AQ12" t="s">
        <v>76</v>
      </c>
      <c r="AR12">
        <v>764</v>
      </c>
      <c r="AS12">
        <v>9.32</v>
      </c>
    </row>
    <row r="13" spans="1:45" x14ac:dyDescent="0.15">
      <c r="A13" t="s">
        <v>125</v>
      </c>
      <c r="B13">
        <v>7813</v>
      </c>
      <c r="C13">
        <v>65.11</v>
      </c>
      <c r="D13">
        <v>27</v>
      </c>
      <c r="E13">
        <v>0.36</v>
      </c>
      <c r="F13">
        <v>42</v>
      </c>
      <c r="G13">
        <v>0.56000000000000005</v>
      </c>
      <c r="H13">
        <v>502</v>
      </c>
      <c r="I13">
        <v>6.69</v>
      </c>
      <c r="J13">
        <v>284</v>
      </c>
      <c r="K13">
        <v>3.79</v>
      </c>
      <c r="L13">
        <v>9</v>
      </c>
      <c r="M13">
        <v>0.12</v>
      </c>
      <c r="N13">
        <v>41</v>
      </c>
      <c r="O13">
        <v>0.55000000000000004</v>
      </c>
      <c r="P13">
        <v>48</v>
      </c>
      <c r="Q13">
        <v>0.64</v>
      </c>
      <c r="R13">
        <v>12</v>
      </c>
      <c r="S13">
        <v>0.16</v>
      </c>
      <c r="X13">
        <v>4</v>
      </c>
      <c r="Y13">
        <v>0.05</v>
      </c>
      <c r="AB13" t="s">
        <v>76</v>
      </c>
      <c r="AC13" t="s">
        <v>76</v>
      </c>
      <c r="AD13" t="s">
        <v>76</v>
      </c>
      <c r="AE13" t="s">
        <v>76</v>
      </c>
      <c r="AF13">
        <v>53</v>
      </c>
      <c r="AG13">
        <v>3.12</v>
      </c>
      <c r="AH13" t="s">
        <v>76</v>
      </c>
      <c r="AI13" t="s">
        <v>76</v>
      </c>
      <c r="AJ13" t="s">
        <v>76</v>
      </c>
      <c r="AK13" t="s">
        <v>76</v>
      </c>
      <c r="AL13">
        <v>21</v>
      </c>
      <c r="AM13">
        <v>1.62</v>
      </c>
      <c r="AN13" t="s">
        <v>76</v>
      </c>
      <c r="AO13" t="s">
        <v>76</v>
      </c>
      <c r="AP13" t="s">
        <v>76</v>
      </c>
      <c r="AQ13" t="s">
        <v>76</v>
      </c>
      <c r="AR13">
        <v>1416</v>
      </c>
      <c r="AS13">
        <v>11.8</v>
      </c>
    </row>
    <row r="14" spans="1:45" x14ac:dyDescent="0.15">
      <c r="A14" t="s">
        <v>126</v>
      </c>
      <c r="B14">
        <v>4132</v>
      </c>
      <c r="C14">
        <v>54.37</v>
      </c>
      <c r="D14">
        <v>24</v>
      </c>
      <c r="E14">
        <v>0.5</v>
      </c>
      <c r="F14">
        <v>14</v>
      </c>
      <c r="G14">
        <v>0.28999999999999998</v>
      </c>
      <c r="H14">
        <v>106</v>
      </c>
      <c r="I14">
        <v>2.21</v>
      </c>
      <c r="J14">
        <v>149</v>
      </c>
      <c r="K14">
        <v>3.1</v>
      </c>
      <c r="L14">
        <v>18</v>
      </c>
      <c r="M14">
        <v>0.38</v>
      </c>
      <c r="N14">
        <v>42</v>
      </c>
      <c r="O14">
        <v>0.88</v>
      </c>
      <c r="P14">
        <v>90</v>
      </c>
      <c r="Q14">
        <v>1.88</v>
      </c>
      <c r="R14">
        <v>16</v>
      </c>
      <c r="S14">
        <v>0.33</v>
      </c>
      <c r="X14" t="s">
        <v>76</v>
      </c>
      <c r="Y14" t="s">
        <v>76</v>
      </c>
      <c r="AB14">
        <v>1</v>
      </c>
      <c r="AC14">
        <v>0.02</v>
      </c>
      <c r="AD14" t="s">
        <v>76</v>
      </c>
      <c r="AE14" t="s">
        <v>76</v>
      </c>
      <c r="AF14">
        <v>8</v>
      </c>
      <c r="AG14">
        <v>0.67</v>
      </c>
      <c r="AH14" t="s">
        <v>76</v>
      </c>
      <c r="AI14" t="s">
        <v>76</v>
      </c>
      <c r="AJ14" t="s">
        <v>76</v>
      </c>
      <c r="AK14" t="s">
        <v>76</v>
      </c>
      <c r="AL14">
        <v>4</v>
      </c>
      <c r="AM14">
        <v>0.56999999999999995</v>
      </c>
      <c r="AN14" t="s">
        <v>76</v>
      </c>
      <c r="AO14" t="s">
        <v>76</v>
      </c>
      <c r="AP14">
        <v>1</v>
      </c>
      <c r="AQ14">
        <v>0.14000000000000001</v>
      </c>
      <c r="AR14">
        <v>844</v>
      </c>
      <c r="AS14">
        <v>11.11</v>
      </c>
    </row>
    <row r="15" spans="1:45" x14ac:dyDescent="0.15">
      <c r="A15" t="s">
        <v>127</v>
      </c>
      <c r="B15">
        <v>4441</v>
      </c>
      <c r="C15">
        <v>52.87</v>
      </c>
      <c r="D15">
        <v>12</v>
      </c>
      <c r="E15">
        <v>0.23</v>
      </c>
      <c r="F15">
        <v>14</v>
      </c>
      <c r="G15">
        <v>0.26</v>
      </c>
      <c r="H15">
        <v>58</v>
      </c>
      <c r="I15">
        <v>1.0900000000000001</v>
      </c>
      <c r="J15">
        <v>391</v>
      </c>
      <c r="K15">
        <v>7.38</v>
      </c>
      <c r="L15">
        <v>21</v>
      </c>
      <c r="M15">
        <v>0.4</v>
      </c>
      <c r="N15">
        <v>29</v>
      </c>
      <c r="O15">
        <v>0.55000000000000004</v>
      </c>
      <c r="P15">
        <v>19</v>
      </c>
      <c r="Q15">
        <v>0.36</v>
      </c>
      <c r="R15">
        <v>17</v>
      </c>
      <c r="S15">
        <v>0.32</v>
      </c>
      <c r="X15">
        <v>2</v>
      </c>
      <c r="Y15">
        <v>0.04</v>
      </c>
      <c r="AB15">
        <v>5</v>
      </c>
      <c r="AC15">
        <v>0.09</v>
      </c>
      <c r="AD15" t="s">
        <v>76</v>
      </c>
      <c r="AE15" t="s">
        <v>76</v>
      </c>
      <c r="AF15">
        <v>15</v>
      </c>
      <c r="AG15">
        <v>1.07</v>
      </c>
      <c r="AH15" t="s">
        <v>76</v>
      </c>
      <c r="AI15" t="s">
        <v>76</v>
      </c>
      <c r="AJ15" t="s">
        <v>76</v>
      </c>
      <c r="AK15" t="s">
        <v>76</v>
      </c>
      <c r="AL15">
        <v>11</v>
      </c>
      <c r="AM15">
        <v>1.22</v>
      </c>
      <c r="AN15" t="s">
        <v>76</v>
      </c>
      <c r="AO15" t="s">
        <v>76</v>
      </c>
      <c r="AP15">
        <v>1</v>
      </c>
      <c r="AQ15">
        <v>0.11</v>
      </c>
      <c r="AR15">
        <v>822</v>
      </c>
      <c r="AS15">
        <v>9.7899999999999991</v>
      </c>
    </row>
    <row r="16" spans="1:45" x14ac:dyDescent="0.15">
      <c r="A16" t="s">
        <v>128</v>
      </c>
      <c r="B16">
        <v>19981</v>
      </c>
      <c r="C16">
        <v>76.56</v>
      </c>
      <c r="D16">
        <v>74</v>
      </c>
      <c r="E16">
        <v>0.45</v>
      </c>
      <c r="F16">
        <v>85</v>
      </c>
      <c r="G16">
        <v>0.52</v>
      </c>
      <c r="H16">
        <v>403</v>
      </c>
      <c r="I16">
        <v>2.46</v>
      </c>
      <c r="J16">
        <v>873</v>
      </c>
      <c r="K16">
        <v>5.32</v>
      </c>
      <c r="L16">
        <v>58</v>
      </c>
      <c r="M16">
        <v>0.35</v>
      </c>
      <c r="N16">
        <v>93</v>
      </c>
      <c r="O16">
        <v>0.56999999999999995</v>
      </c>
      <c r="P16">
        <v>449</v>
      </c>
      <c r="Q16">
        <v>2.74</v>
      </c>
      <c r="R16">
        <v>32</v>
      </c>
      <c r="S16">
        <v>0.2</v>
      </c>
      <c r="X16" t="s">
        <v>76</v>
      </c>
      <c r="Y16" t="s">
        <v>76</v>
      </c>
      <c r="AB16">
        <v>8</v>
      </c>
      <c r="AC16">
        <v>0.05</v>
      </c>
      <c r="AD16">
        <v>16</v>
      </c>
      <c r="AE16">
        <v>0.38</v>
      </c>
      <c r="AF16">
        <v>37</v>
      </c>
      <c r="AG16">
        <v>0.88</v>
      </c>
      <c r="AH16" t="s">
        <v>76</v>
      </c>
      <c r="AI16" t="s">
        <v>76</v>
      </c>
      <c r="AJ16">
        <v>1</v>
      </c>
      <c r="AK16">
        <v>0.08</v>
      </c>
      <c r="AL16">
        <v>29</v>
      </c>
      <c r="AM16">
        <v>2.42</v>
      </c>
      <c r="AN16" t="s">
        <v>76</v>
      </c>
      <c r="AO16" t="s">
        <v>76</v>
      </c>
      <c r="AP16" t="s">
        <v>76</v>
      </c>
      <c r="AQ16" t="s">
        <v>76</v>
      </c>
      <c r="AR16">
        <v>2152</v>
      </c>
      <c r="AS16">
        <v>8.25</v>
      </c>
    </row>
    <row r="17" spans="1:45" x14ac:dyDescent="0.15">
      <c r="A17" t="s">
        <v>129</v>
      </c>
      <c r="B17">
        <v>15862</v>
      </c>
      <c r="C17">
        <v>78.52</v>
      </c>
      <c r="D17">
        <v>24</v>
      </c>
      <c r="E17">
        <v>0.19</v>
      </c>
      <c r="F17">
        <v>44</v>
      </c>
      <c r="G17">
        <v>0.35</v>
      </c>
      <c r="H17">
        <v>412</v>
      </c>
      <c r="I17">
        <v>3.3</v>
      </c>
      <c r="J17">
        <v>538</v>
      </c>
      <c r="K17">
        <v>4.3</v>
      </c>
      <c r="L17">
        <v>16</v>
      </c>
      <c r="M17">
        <v>0.13</v>
      </c>
      <c r="N17">
        <v>69</v>
      </c>
      <c r="O17">
        <v>0.55000000000000004</v>
      </c>
      <c r="P17">
        <v>226</v>
      </c>
      <c r="Q17">
        <v>1.81</v>
      </c>
      <c r="R17">
        <v>32</v>
      </c>
      <c r="S17">
        <v>0.26</v>
      </c>
      <c r="X17">
        <v>5</v>
      </c>
      <c r="Y17">
        <v>0.04</v>
      </c>
      <c r="AB17">
        <v>5</v>
      </c>
      <c r="AC17">
        <v>0.04</v>
      </c>
      <c r="AD17">
        <v>1</v>
      </c>
      <c r="AE17">
        <v>0.03</v>
      </c>
      <c r="AF17">
        <v>33</v>
      </c>
      <c r="AG17">
        <v>0.94</v>
      </c>
      <c r="AH17">
        <v>1</v>
      </c>
      <c r="AI17">
        <v>0.11</v>
      </c>
      <c r="AJ17" t="s">
        <v>76</v>
      </c>
      <c r="AK17" t="s">
        <v>76</v>
      </c>
      <c r="AL17">
        <v>14</v>
      </c>
      <c r="AM17">
        <v>1.56</v>
      </c>
      <c r="AN17" t="s">
        <v>76</v>
      </c>
      <c r="AO17" t="s">
        <v>76</v>
      </c>
      <c r="AP17">
        <v>1</v>
      </c>
      <c r="AQ17">
        <v>0.11</v>
      </c>
      <c r="AR17">
        <v>1508</v>
      </c>
      <c r="AS17">
        <v>7.47</v>
      </c>
    </row>
    <row r="18" spans="1:45" x14ac:dyDescent="0.15">
      <c r="A18" t="s">
        <v>130</v>
      </c>
      <c r="B18">
        <v>23625</v>
      </c>
      <c r="C18">
        <v>56.52</v>
      </c>
      <c r="D18">
        <v>105</v>
      </c>
      <c r="E18">
        <v>0.4</v>
      </c>
      <c r="F18">
        <v>65</v>
      </c>
      <c r="G18">
        <v>0.25</v>
      </c>
      <c r="H18">
        <v>659</v>
      </c>
      <c r="I18">
        <v>2.5</v>
      </c>
      <c r="J18">
        <v>1747</v>
      </c>
      <c r="K18">
        <v>6.62</v>
      </c>
      <c r="L18">
        <v>97</v>
      </c>
      <c r="M18">
        <v>0.37</v>
      </c>
      <c r="N18">
        <v>115</v>
      </c>
      <c r="O18">
        <v>0.44</v>
      </c>
      <c r="P18">
        <v>645</v>
      </c>
      <c r="Q18">
        <v>2.44</v>
      </c>
      <c r="R18">
        <v>43</v>
      </c>
      <c r="S18">
        <v>0.16</v>
      </c>
      <c r="X18">
        <v>3</v>
      </c>
      <c r="Y18">
        <v>0.01</v>
      </c>
      <c r="AB18">
        <v>11</v>
      </c>
      <c r="AC18">
        <v>0.04</v>
      </c>
      <c r="AD18" t="s">
        <v>76</v>
      </c>
      <c r="AE18" t="s">
        <v>76</v>
      </c>
      <c r="AF18">
        <v>30</v>
      </c>
      <c r="AG18">
        <v>0.79</v>
      </c>
      <c r="AH18">
        <v>1</v>
      </c>
      <c r="AI18">
        <v>0.04</v>
      </c>
      <c r="AJ18" t="s">
        <v>76</v>
      </c>
      <c r="AK18" t="s">
        <v>76</v>
      </c>
      <c r="AL18">
        <v>43</v>
      </c>
      <c r="AM18">
        <v>1.72</v>
      </c>
      <c r="AN18" t="s">
        <v>76</v>
      </c>
      <c r="AO18" t="s">
        <v>76</v>
      </c>
      <c r="AP18">
        <v>3</v>
      </c>
      <c r="AQ18">
        <v>0.12</v>
      </c>
      <c r="AR18">
        <v>1809</v>
      </c>
      <c r="AS18">
        <v>4.33</v>
      </c>
    </row>
    <row r="19" spans="1:45" x14ac:dyDescent="0.15">
      <c r="A19" t="s">
        <v>131</v>
      </c>
      <c r="B19">
        <v>23869</v>
      </c>
      <c r="C19">
        <v>66.3</v>
      </c>
      <c r="D19">
        <v>54</v>
      </c>
      <c r="E19">
        <v>0.24</v>
      </c>
      <c r="F19">
        <v>40</v>
      </c>
      <c r="G19">
        <v>0.18</v>
      </c>
      <c r="H19">
        <v>388</v>
      </c>
      <c r="I19">
        <v>1.72</v>
      </c>
      <c r="J19">
        <v>1164</v>
      </c>
      <c r="K19">
        <v>5.17</v>
      </c>
      <c r="L19">
        <v>71</v>
      </c>
      <c r="M19">
        <v>0.32</v>
      </c>
      <c r="N19">
        <v>88</v>
      </c>
      <c r="O19">
        <v>0.39</v>
      </c>
      <c r="P19">
        <v>385</v>
      </c>
      <c r="Q19">
        <v>1.71</v>
      </c>
      <c r="R19">
        <v>44</v>
      </c>
      <c r="S19">
        <v>0.2</v>
      </c>
      <c r="X19">
        <v>5</v>
      </c>
      <c r="Y19">
        <v>0.02</v>
      </c>
      <c r="AB19">
        <v>8</v>
      </c>
      <c r="AC19">
        <v>0.04</v>
      </c>
      <c r="AD19" t="s">
        <v>76</v>
      </c>
      <c r="AE19" t="s">
        <v>76</v>
      </c>
      <c r="AF19">
        <v>49</v>
      </c>
      <c r="AG19">
        <v>1</v>
      </c>
      <c r="AH19">
        <v>1</v>
      </c>
      <c r="AI19">
        <v>0.08</v>
      </c>
      <c r="AJ19">
        <v>1</v>
      </c>
      <c r="AK19">
        <v>0.08</v>
      </c>
      <c r="AL19">
        <v>11</v>
      </c>
      <c r="AM19">
        <v>0.92</v>
      </c>
      <c r="AN19" t="s">
        <v>76</v>
      </c>
      <c r="AO19" t="s">
        <v>76</v>
      </c>
      <c r="AP19" t="s">
        <v>76</v>
      </c>
      <c r="AQ19" t="s">
        <v>76</v>
      </c>
      <c r="AR19">
        <v>1853</v>
      </c>
      <c r="AS19">
        <v>5.15</v>
      </c>
    </row>
    <row r="20" spans="1:45" x14ac:dyDescent="0.15">
      <c r="A20" t="s">
        <v>132</v>
      </c>
      <c r="B20">
        <v>3313</v>
      </c>
      <c r="C20">
        <v>38.08</v>
      </c>
      <c r="D20">
        <v>17</v>
      </c>
      <c r="E20">
        <v>0.31</v>
      </c>
      <c r="F20">
        <v>43</v>
      </c>
      <c r="G20">
        <v>0.78</v>
      </c>
      <c r="H20">
        <v>230</v>
      </c>
      <c r="I20">
        <v>4.18</v>
      </c>
      <c r="J20">
        <v>120</v>
      </c>
      <c r="K20">
        <v>2.1800000000000002</v>
      </c>
      <c r="L20">
        <v>41</v>
      </c>
      <c r="M20">
        <v>0.75</v>
      </c>
      <c r="N20">
        <v>66</v>
      </c>
      <c r="O20">
        <v>1.2</v>
      </c>
      <c r="P20">
        <v>37</v>
      </c>
      <c r="Q20">
        <v>0.67</v>
      </c>
      <c r="R20">
        <v>16</v>
      </c>
      <c r="S20">
        <v>0.28999999999999998</v>
      </c>
      <c r="X20">
        <v>3</v>
      </c>
      <c r="Y20">
        <v>0.05</v>
      </c>
      <c r="AB20">
        <v>5</v>
      </c>
      <c r="AC20">
        <v>0.09</v>
      </c>
      <c r="AD20">
        <v>3</v>
      </c>
      <c r="AE20">
        <v>0.3</v>
      </c>
      <c r="AF20">
        <v>2</v>
      </c>
      <c r="AG20">
        <v>0.2</v>
      </c>
      <c r="AH20" t="s">
        <v>76</v>
      </c>
      <c r="AI20" t="s">
        <v>76</v>
      </c>
      <c r="AJ20" t="s">
        <v>76</v>
      </c>
      <c r="AK20" t="s">
        <v>76</v>
      </c>
      <c r="AL20">
        <v>20</v>
      </c>
      <c r="AM20">
        <v>1.54</v>
      </c>
      <c r="AN20" t="s">
        <v>76</v>
      </c>
      <c r="AO20" t="s">
        <v>76</v>
      </c>
      <c r="AP20">
        <v>1</v>
      </c>
      <c r="AQ20">
        <v>0.08</v>
      </c>
      <c r="AR20">
        <v>694</v>
      </c>
      <c r="AS20">
        <v>7.98</v>
      </c>
    </row>
    <row r="21" spans="1:45" x14ac:dyDescent="0.15">
      <c r="A21" t="s">
        <v>133</v>
      </c>
      <c r="B21">
        <v>1291</v>
      </c>
      <c r="C21">
        <v>26.9</v>
      </c>
      <c r="D21">
        <v>11</v>
      </c>
      <c r="E21">
        <v>0.38</v>
      </c>
      <c r="F21">
        <v>30</v>
      </c>
      <c r="G21">
        <v>1.03</v>
      </c>
      <c r="H21">
        <v>136</v>
      </c>
      <c r="I21">
        <v>4.6900000000000004</v>
      </c>
      <c r="J21">
        <v>264</v>
      </c>
      <c r="K21">
        <v>9.1</v>
      </c>
      <c r="L21">
        <v>4</v>
      </c>
      <c r="M21">
        <v>0.14000000000000001</v>
      </c>
      <c r="N21">
        <v>5</v>
      </c>
      <c r="O21">
        <v>0.17</v>
      </c>
      <c r="P21">
        <v>8</v>
      </c>
      <c r="Q21">
        <v>0.28000000000000003</v>
      </c>
      <c r="R21">
        <v>6</v>
      </c>
      <c r="S21">
        <v>0.21</v>
      </c>
      <c r="X21">
        <v>2</v>
      </c>
      <c r="Y21">
        <v>7.0000000000000007E-2</v>
      </c>
      <c r="AB21">
        <v>2</v>
      </c>
      <c r="AC21">
        <v>7.0000000000000007E-2</v>
      </c>
      <c r="AD21">
        <v>1</v>
      </c>
      <c r="AE21">
        <v>0.14000000000000001</v>
      </c>
      <c r="AF21">
        <v>8</v>
      </c>
      <c r="AG21">
        <v>1.1399999999999999</v>
      </c>
      <c r="AH21" t="s">
        <v>76</v>
      </c>
      <c r="AI21" t="s">
        <v>76</v>
      </c>
      <c r="AJ21" t="s">
        <v>76</v>
      </c>
      <c r="AK21" t="s">
        <v>76</v>
      </c>
      <c r="AL21">
        <v>17</v>
      </c>
      <c r="AM21">
        <v>3.4</v>
      </c>
      <c r="AN21" t="s">
        <v>76</v>
      </c>
      <c r="AO21" t="s">
        <v>76</v>
      </c>
      <c r="AP21" t="s">
        <v>76</v>
      </c>
      <c r="AQ21" t="s">
        <v>76</v>
      </c>
      <c r="AR21">
        <v>278</v>
      </c>
      <c r="AS21">
        <v>5.79</v>
      </c>
    </row>
    <row r="22" spans="1:45" x14ac:dyDescent="0.15">
      <c r="A22" t="s">
        <v>134</v>
      </c>
      <c r="B22">
        <v>2092</v>
      </c>
      <c r="C22">
        <v>43.58</v>
      </c>
      <c r="D22">
        <v>7</v>
      </c>
      <c r="E22">
        <v>0.24</v>
      </c>
      <c r="F22">
        <v>27</v>
      </c>
      <c r="G22">
        <v>0.93</v>
      </c>
      <c r="H22">
        <v>89</v>
      </c>
      <c r="I22">
        <v>3.07</v>
      </c>
      <c r="J22">
        <v>271</v>
      </c>
      <c r="K22">
        <v>9.34</v>
      </c>
      <c r="L22">
        <v>24</v>
      </c>
      <c r="M22">
        <v>0.83</v>
      </c>
      <c r="N22">
        <v>15</v>
      </c>
      <c r="O22">
        <v>0.52</v>
      </c>
      <c r="P22">
        <v>6</v>
      </c>
      <c r="Q22">
        <v>0.21</v>
      </c>
      <c r="R22">
        <v>4</v>
      </c>
      <c r="S22">
        <v>0.14000000000000001</v>
      </c>
      <c r="X22">
        <v>2</v>
      </c>
      <c r="Y22">
        <v>7.0000000000000007E-2</v>
      </c>
      <c r="AB22" t="s">
        <v>76</v>
      </c>
      <c r="AC22" t="s">
        <v>76</v>
      </c>
      <c r="AD22" t="s">
        <v>76</v>
      </c>
      <c r="AE22" t="s">
        <v>76</v>
      </c>
      <c r="AF22">
        <v>23</v>
      </c>
      <c r="AG22">
        <v>3.29</v>
      </c>
      <c r="AH22" t="s">
        <v>76</v>
      </c>
      <c r="AI22" t="s">
        <v>76</v>
      </c>
      <c r="AJ22" t="s">
        <v>76</v>
      </c>
      <c r="AK22" t="s">
        <v>76</v>
      </c>
      <c r="AL22">
        <v>1</v>
      </c>
      <c r="AM22">
        <v>0.2</v>
      </c>
      <c r="AN22" t="s">
        <v>76</v>
      </c>
      <c r="AO22" t="s">
        <v>76</v>
      </c>
      <c r="AP22" t="s">
        <v>76</v>
      </c>
      <c r="AQ22" t="s">
        <v>76</v>
      </c>
      <c r="AR22">
        <v>241</v>
      </c>
      <c r="AS22">
        <v>5.0199999999999996</v>
      </c>
    </row>
    <row r="23" spans="1:45" x14ac:dyDescent="0.15">
      <c r="A23" t="s">
        <v>135</v>
      </c>
      <c r="B23">
        <v>1526</v>
      </c>
      <c r="C23">
        <v>39.130000000000003</v>
      </c>
      <c r="D23">
        <v>17</v>
      </c>
      <c r="E23">
        <v>0.68</v>
      </c>
      <c r="F23">
        <v>21</v>
      </c>
      <c r="G23">
        <v>0.84</v>
      </c>
      <c r="H23">
        <v>51</v>
      </c>
      <c r="I23">
        <v>2.04</v>
      </c>
      <c r="J23">
        <v>249</v>
      </c>
      <c r="K23">
        <v>9.9600000000000009</v>
      </c>
      <c r="L23">
        <v>8</v>
      </c>
      <c r="M23">
        <v>0.32</v>
      </c>
      <c r="N23">
        <v>9</v>
      </c>
      <c r="O23">
        <v>0.36</v>
      </c>
      <c r="P23">
        <v>5</v>
      </c>
      <c r="Q23">
        <v>0.2</v>
      </c>
      <c r="R23">
        <v>7</v>
      </c>
      <c r="S23">
        <v>0.28000000000000003</v>
      </c>
      <c r="X23">
        <v>1</v>
      </c>
      <c r="Y23">
        <v>0.04</v>
      </c>
      <c r="AB23" t="s">
        <v>76</v>
      </c>
      <c r="AC23" t="s">
        <v>76</v>
      </c>
      <c r="AD23" t="s">
        <v>76</v>
      </c>
      <c r="AE23" t="s">
        <v>76</v>
      </c>
      <c r="AF23" t="s">
        <v>76</v>
      </c>
      <c r="AG23" t="s">
        <v>76</v>
      </c>
      <c r="AH23">
        <v>2</v>
      </c>
      <c r="AI23">
        <v>0.33</v>
      </c>
      <c r="AJ23" t="s">
        <v>76</v>
      </c>
      <c r="AK23" t="s">
        <v>76</v>
      </c>
      <c r="AL23">
        <v>8</v>
      </c>
      <c r="AM23">
        <v>1.33</v>
      </c>
      <c r="AN23" t="s">
        <v>76</v>
      </c>
      <c r="AO23" t="s">
        <v>76</v>
      </c>
      <c r="AP23">
        <v>1</v>
      </c>
      <c r="AQ23">
        <v>0.17</v>
      </c>
      <c r="AR23">
        <v>152</v>
      </c>
      <c r="AS23">
        <v>3.9</v>
      </c>
    </row>
    <row r="24" spans="1:45" x14ac:dyDescent="0.15">
      <c r="A24" t="s">
        <v>136</v>
      </c>
      <c r="B24">
        <v>3573</v>
      </c>
      <c r="C24">
        <v>87.15</v>
      </c>
      <c r="D24">
        <v>5</v>
      </c>
      <c r="E24">
        <v>0.21</v>
      </c>
      <c r="F24">
        <v>4</v>
      </c>
      <c r="G24">
        <v>0.17</v>
      </c>
      <c r="H24">
        <v>14</v>
      </c>
      <c r="I24">
        <v>0.57999999999999996</v>
      </c>
      <c r="J24">
        <v>107</v>
      </c>
      <c r="K24">
        <v>4.46</v>
      </c>
      <c r="L24">
        <v>3</v>
      </c>
      <c r="M24">
        <v>0.13</v>
      </c>
      <c r="N24">
        <v>29</v>
      </c>
      <c r="O24">
        <v>1.21</v>
      </c>
      <c r="P24">
        <v>12</v>
      </c>
      <c r="Q24">
        <v>0.5</v>
      </c>
      <c r="R24">
        <v>2</v>
      </c>
      <c r="S24">
        <v>0.08</v>
      </c>
      <c r="X24" t="s">
        <v>76</v>
      </c>
      <c r="Y24" t="s">
        <v>76</v>
      </c>
      <c r="AB24">
        <v>2</v>
      </c>
      <c r="AC24">
        <v>0.08</v>
      </c>
      <c r="AD24" t="s">
        <v>76</v>
      </c>
      <c r="AE24" t="s">
        <v>76</v>
      </c>
      <c r="AF24">
        <v>35</v>
      </c>
      <c r="AG24">
        <v>3.89</v>
      </c>
      <c r="AH24" t="s">
        <v>76</v>
      </c>
      <c r="AI24" t="s">
        <v>76</v>
      </c>
      <c r="AJ24" t="s">
        <v>76</v>
      </c>
      <c r="AK24" t="s">
        <v>76</v>
      </c>
      <c r="AL24">
        <v>8</v>
      </c>
      <c r="AM24">
        <v>0.8</v>
      </c>
      <c r="AN24" t="s">
        <v>76</v>
      </c>
      <c r="AO24" t="s">
        <v>76</v>
      </c>
      <c r="AP24" t="s">
        <v>76</v>
      </c>
      <c r="AQ24" t="s">
        <v>76</v>
      </c>
      <c r="AR24">
        <v>412</v>
      </c>
      <c r="AS24">
        <v>10.050000000000001</v>
      </c>
    </row>
    <row r="25" spans="1:45" x14ac:dyDescent="0.15">
      <c r="A25" t="s">
        <v>137</v>
      </c>
      <c r="B25">
        <v>4201</v>
      </c>
      <c r="C25">
        <v>47.74</v>
      </c>
      <c r="D25">
        <v>12</v>
      </c>
      <c r="E25">
        <v>0.22</v>
      </c>
      <c r="F25">
        <v>22</v>
      </c>
      <c r="G25">
        <v>0.41</v>
      </c>
      <c r="H25">
        <v>74</v>
      </c>
      <c r="I25">
        <v>1.37</v>
      </c>
      <c r="J25">
        <v>142</v>
      </c>
      <c r="K25">
        <v>2.63</v>
      </c>
      <c r="L25">
        <v>13</v>
      </c>
      <c r="M25">
        <v>0.24</v>
      </c>
      <c r="N25">
        <v>70</v>
      </c>
      <c r="O25">
        <v>1.3</v>
      </c>
      <c r="P25">
        <v>39</v>
      </c>
      <c r="Q25">
        <v>0.72</v>
      </c>
      <c r="R25">
        <v>7</v>
      </c>
      <c r="S25">
        <v>0.13</v>
      </c>
      <c r="X25">
        <v>3</v>
      </c>
      <c r="Y25">
        <v>0.06</v>
      </c>
      <c r="AB25">
        <v>1</v>
      </c>
      <c r="AC25">
        <v>0.02</v>
      </c>
      <c r="AD25" t="s">
        <v>76</v>
      </c>
      <c r="AE25" t="s">
        <v>76</v>
      </c>
      <c r="AF25">
        <v>28</v>
      </c>
      <c r="AG25">
        <v>2.8</v>
      </c>
      <c r="AH25" t="s">
        <v>76</v>
      </c>
      <c r="AI25" t="s">
        <v>76</v>
      </c>
      <c r="AJ25" t="s">
        <v>76</v>
      </c>
      <c r="AK25" t="s">
        <v>76</v>
      </c>
      <c r="AL25">
        <v>8</v>
      </c>
      <c r="AM25">
        <v>0.67</v>
      </c>
      <c r="AN25" t="s">
        <v>76</v>
      </c>
      <c r="AO25" t="s">
        <v>76</v>
      </c>
      <c r="AP25" t="s">
        <v>76</v>
      </c>
      <c r="AQ25" t="s">
        <v>76</v>
      </c>
      <c r="AR25">
        <v>882</v>
      </c>
      <c r="AS25">
        <v>10.02</v>
      </c>
    </row>
    <row r="26" spans="1:45" x14ac:dyDescent="0.15">
      <c r="A26" t="s">
        <v>138</v>
      </c>
      <c r="B26">
        <v>4374</v>
      </c>
      <c r="C26">
        <v>50.28</v>
      </c>
      <c r="D26">
        <v>11</v>
      </c>
      <c r="E26">
        <v>0.21</v>
      </c>
      <c r="F26">
        <v>10</v>
      </c>
      <c r="G26">
        <v>0.19</v>
      </c>
      <c r="H26">
        <v>68</v>
      </c>
      <c r="I26">
        <v>1.28</v>
      </c>
      <c r="J26">
        <v>220</v>
      </c>
      <c r="K26">
        <v>4.1500000000000004</v>
      </c>
      <c r="L26">
        <v>5</v>
      </c>
      <c r="M26">
        <v>0.09</v>
      </c>
      <c r="N26">
        <v>10</v>
      </c>
      <c r="O26">
        <v>0.19</v>
      </c>
      <c r="P26" t="s">
        <v>76</v>
      </c>
      <c r="Q26" t="s">
        <v>76</v>
      </c>
      <c r="R26">
        <v>5</v>
      </c>
      <c r="S26">
        <v>0.09</v>
      </c>
      <c r="X26" t="s">
        <v>76</v>
      </c>
      <c r="Y26" t="s">
        <v>76</v>
      </c>
      <c r="AB26">
        <v>1</v>
      </c>
      <c r="AC26">
        <v>0.02</v>
      </c>
      <c r="AD26">
        <v>1</v>
      </c>
      <c r="AE26">
        <v>0.09</v>
      </c>
      <c r="AF26" t="s">
        <v>76</v>
      </c>
      <c r="AG26" t="s">
        <v>76</v>
      </c>
      <c r="AH26" t="s">
        <v>76</v>
      </c>
      <c r="AI26" t="s">
        <v>76</v>
      </c>
      <c r="AJ26">
        <v>2</v>
      </c>
      <c r="AK26">
        <v>0.4</v>
      </c>
      <c r="AL26">
        <v>7</v>
      </c>
      <c r="AM26">
        <v>1.4</v>
      </c>
      <c r="AN26" t="s">
        <v>76</v>
      </c>
      <c r="AO26" t="s">
        <v>76</v>
      </c>
      <c r="AP26" t="s">
        <v>76</v>
      </c>
      <c r="AQ26" t="s">
        <v>76</v>
      </c>
      <c r="AR26">
        <v>714</v>
      </c>
      <c r="AS26">
        <v>8.2100000000000009</v>
      </c>
    </row>
    <row r="27" spans="1:45" x14ac:dyDescent="0.15">
      <c r="A27" t="s">
        <v>139</v>
      </c>
      <c r="B27">
        <v>9494</v>
      </c>
      <c r="C27">
        <v>68.3</v>
      </c>
      <c r="D27">
        <v>22</v>
      </c>
      <c r="E27">
        <v>0.25</v>
      </c>
      <c r="F27">
        <v>15</v>
      </c>
      <c r="G27">
        <v>0.17</v>
      </c>
      <c r="H27">
        <v>84</v>
      </c>
      <c r="I27">
        <v>0.94</v>
      </c>
      <c r="J27">
        <v>404</v>
      </c>
      <c r="K27">
        <v>4.54</v>
      </c>
      <c r="L27">
        <v>8</v>
      </c>
      <c r="M27">
        <v>0.09</v>
      </c>
      <c r="N27">
        <v>8</v>
      </c>
      <c r="O27">
        <v>0.09</v>
      </c>
      <c r="P27">
        <v>26</v>
      </c>
      <c r="Q27">
        <v>0.28999999999999998</v>
      </c>
      <c r="R27">
        <v>15</v>
      </c>
      <c r="S27">
        <v>0.17</v>
      </c>
      <c r="X27" t="s">
        <v>76</v>
      </c>
      <c r="Y27" t="s">
        <v>76</v>
      </c>
      <c r="AB27" t="s">
        <v>76</v>
      </c>
      <c r="AC27" t="s">
        <v>76</v>
      </c>
      <c r="AD27" t="s">
        <v>76</v>
      </c>
      <c r="AE27" t="s">
        <v>76</v>
      </c>
      <c r="AF27">
        <v>8</v>
      </c>
      <c r="AG27">
        <v>0.36</v>
      </c>
      <c r="AH27" t="s">
        <v>76</v>
      </c>
      <c r="AI27" t="s">
        <v>76</v>
      </c>
      <c r="AJ27" t="s">
        <v>76</v>
      </c>
      <c r="AK27" t="s">
        <v>76</v>
      </c>
      <c r="AL27">
        <v>10</v>
      </c>
      <c r="AM27">
        <v>1</v>
      </c>
      <c r="AN27" t="s">
        <v>76</v>
      </c>
      <c r="AO27" t="s">
        <v>76</v>
      </c>
      <c r="AP27" t="s">
        <v>76</v>
      </c>
      <c r="AQ27" t="s">
        <v>76</v>
      </c>
      <c r="AR27">
        <v>1245</v>
      </c>
      <c r="AS27">
        <v>8.9600000000000009</v>
      </c>
    </row>
    <row r="28" spans="1:45" x14ac:dyDescent="0.15">
      <c r="A28" t="s">
        <v>140</v>
      </c>
      <c r="B28">
        <v>16058</v>
      </c>
      <c r="C28">
        <v>82.35</v>
      </c>
      <c r="D28">
        <v>35</v>
      </c>
      <c r="E28">
        <v>0.19</v>
      </c>
      <c r="F28">
        <v>27</v>
      </c>
      <c r="G28">
        <v>0.15</v>
      </c>
      <c r="H28">
        <v>190</v>
      </c>
      <c r="I28">
        <v>1.04</v>
      </c>
      <c r="J28">
        <v>933</v>
      </c>
      <c r="K28">
        <v>5.13</v>
      </c>
      <c r="L28">
        <v>21</v>
      </c>
      <c r="M28">
        <v>0.12</v>
      </c>
      <c r="N28">
        <v>21</v>
      </c>
      <c r="O28">
        <v>0.12</v>
      </c>
      <c r="P28">
        <v>14</v>
      </c>
      <c r="Q28">
        <v>0.08</v>
      </c>
      <c r="R28">
        <v>13</v>
      </c>
      <c r="S28">
        <v>7.0000000000000007E-2</v>
      </c>
      <c r="X28" t="s">
        <v>76</v>
      </c>
      <c r="Y28" t="s">
        <v>76</v>
      </c>
      <c r="AB28">
        <v>5</v>
      </c>
      <c r="AC28">
        <v>0.03</v>
      </c>
      <c r="AD28">
        <v>3</v>
      </c>
      <c r="AE28">
        <v>0.09</v>
      </c>
      <c r="AF28">
        <v>9</v>
      </c>
      <c r="AG28">
        <v>0.26</v>
      </c>
      <c r="AH28" t="s">
        <v>76</v>
      </c>
      <c r="AI28" t="s">
        <v>76</v>
      </c>
      <c r="AJ28" t="s">
        <v>76</v>
      </c>
      <c r="AK28" t="s">
        <v>76</v>
      </c>
      <c r="AL28">
        <v>29</v>
      </c>
      <c r="AM28">
        <v>1.93</v>
      </c>
      <c r="AN28" t="s">
        <v>76</v>
      </c>
      <c r="AO28" t="s">
        <v>76</v>
      </c>
      <c r="AP28" t="s">
        <v>76</v>
      </c>
      <c r="AQ28" t="s">
        <v>76</v>
      </c>
      <c r="AR28">
        <v>1885</v>
      </c>
      <c r="AS28">
        <v>9.67</v>
      </c>
    </row>
    <row r="29" spans="1:45" x14ac:dyDescent="0.15">
      <c r="A29" t="s">
        <v>141</v>
      </c>
      <c r="B29">
        <v>4457</v>
      </c>
      <c r="C29">
        <v>61.9</v>
      </c>
      <c r="D29">
        <v>21</v>
      </c>
      <c r="E29">
        <v>0.47</v>
      </c>
      <c r="F29">
        <v>11</v>
      </c>
      <c r="G29">
        <v>0.24</v>
      </c>
      <c r="H29">
        <v>112</v>
      </c>
      <c r="I29">
        <v>2.4900000000000002</v>
      </c>
      <c r="J29">
        <v>211</v>
      </c>
      <c r="K29">
        <v>4.6900000000000004</v>
      </c>
      <c r="L29">
        <v>14</v>
      </c>
      <c r="M29">
        <v>0.31</v>
      </c>
      <c r="N29" t="s">
        <v>76</v>
      </c>
      <c r="O29" t="s">
        <v>76</v>
      </c>
      <c r="P29">
        <v>1</v>
      </c>
      <c r="Q29">
        <v>0.02</v>
      </c>
      <c r="R29">
        <v>14</v>
      </c>
      <c r="S29">
        <v>0.31</v>
      </c>
      <c r="X29" t="s">
        <v>76</v>
      </c>
      <c r="Y29" t="s">
        <v>76</v>
      </c>
      <c r="AB29" t="s">
        <v>76</v>
      </c>
      <c r="AC29" t="s">
        <v>76</v>
      </c>
      <c r="AD29" t="s">
        <v>76</v>
      </c>
      <c r="AE29" t="s">
        <v>76</v>
      </c>
      <c r="AF29">
        <v>2</v>
      </c>
      <c r="AG29">
        <v>0.18</v>
      </c>
      <c r="AH29" t="s">
        <v>76</v>
      </c>
      <c r="AI29" t="s">
        <v>76</v>
      </c>
      <c r="AJ29" t="s">
        <v>76</v>
      </c>
      <c r="AK29" t="s">
        <v>76</v>
      </c>
      <c r="AL29">
        <v>8</v>
      </c>
      <c r="AM29">
        <v>0.89</v>
      </c>
      <c r="AN29" t="s">
        <v>76</v>
      </c>
      <c r="AO29" t="s">
        <v>76</v>
      </c>
      <c r="AP29" t="s">
        <v>76</v>
      </c>
      <c r="AQ29" t="s">
        <v>76</v>
      </c>
      <c r="AR29">
        <v>432</v>
      </c>
      <c r="AS29">
        <v>6</v>
      </c>
    </row>
    <row r="30" spans="1:45" x14ac:dyDescent="0.15">
      <c r="A30" t="s">
        <v>142</v>
      </c>
      <c r="B30">
        <v>3347</v>
      </c>
      <c r="C30">
        <v>55.78</v>
      </c>
      <c r="D30">
        <v>8</v>
      </c>
      <c r="E30">
        <v>0.22</v>
      </c>
      <c r="F30">
        <v>6</v>
      </c>
      <c r="G30">
        <v>0.17</v>
      </c>
      <c r="H30">
        <v>53</v>
      </c>
      <c r="I30">
        <v>1.47</v>
      </c>
      <c r="J30">
        <v>117</v>
      </c>
      <c r="K30">
        <v>3.25</v>
      </c>
      <c r="L30">
        <v>4</v>
      </c>
      <c r="M30">
        <v>0.11</v>
      </c>
      <c r="N30">
        <v>3</v>
      </c>
      <c r="O30">
        <v>0.08</v>
      </c>
      <c r="P30">
        <v>9</v>
      </c>
      <c r="Q30">
        <v>0.25</v>
      </c>
      <c r="R30">
        <v>1</v>
      </c>
      <c r="S30">
        <v>0.03</v>
      </c>
      <c r="X30" t="s">
        <v>76</v>
      </c>
      <c r="Y30" t="s">
        <v>76</v>
      </c>
      <c r="AB30" t="s">
        <v>76</v>
      </c>
      <c r="AC30" t="s">
        <v>76</v>
      </c>
      <c r="AD30" t="s">
        <v>76</v>
      </c>
      <c r="AE30" t="s">
        <v>76</v>
      </c>
      <c r="AF30">
        <v>2</v>
      </c>
      <c r="AG30">
        <v>0.22</v>
      </c>
      <c r="AH30" t="s">
        <v>76</v>
      </c>
      <c r="AI30" t="s">
        <v>76</v>
      </c>
      <c r="AJ30" t="s">
        <v>76</v>
      </c>
      <c r="AK30" t="s">
        <v>76</v>
      </c>
      <c r="AL30">
        <v>4</v>
      </c>
      <c r="AM30">
        <v>0.56999999999999995</v>
      </c>
      <c r="AN30" t="s">
        <v>76</v>
      </c>
      <c r="AO30" t="s">
        <v>76</v>
      </c>
      <c r="AP30" t="s">
        <v>76</v>
      </c>
      <c r="AQ30" t="s">
        <v>76</v>
      </c>
      <c r="AR30">
        <v>367</v>
      </c>
      <c r="AS30">
        <v>6.12</v>
      </c>
    </row>
    <row r="31" spans="1:45" x14ac:dyDescent="0.15">
      <c r="A31" t="s">
        <v>143</v>
      </c>
      <c r="B31">
        <v>6860</v>
      </c>
      <c r="C31">
        <v>54.88</v>
      </c>
      <c r="D31">
        <v>25</v>
      </c>
      <c r="E31">
        <v>0.33</v>
      </c>
      <c r="F31">
        <v>71</v>
      </c>
      <c r="G31">
        <v>0.93</v>
      </c>
      <c r="H31">
        <v>149</v>
      </c>
      <c r="I31">
        <v>1.96</v>
      </c>
      <c r="J31">
        <v>325</v>
      </c>
      <c r="K31">
        <v>4.28</v>
      </c>
      <c r="L31">
        <v>4</v>
      </c>
      <c r="M31">
        <v>0.05</v>
      </c>
      <c r="N31">
        <v>17</v>
      </c>
      <c r="O31">
        <v>0.22</v>
      </c>
      <c r="P31">
        <v>32</v>
      </c>
      <c r="Q31">
        <v>0.42</v>
      </c>
      <c r="R31">
        <v>13</v>
      </c>
      <c r="S31">
        <v>0.17</v>
      </c>
      <c r="X31" t="s">
        <v>76</v>
      </c>
      <c r="Y31" t="s">
        <v>76</v>
      </c>
      <c r="AB31">
        <v>2</v>
      </c>
      <c r="AC31">
        <v>0.03</v>
      </c>
      <c r="AD31" t="s">
        <v>76</v>
      </c>
      <c r="AE31" t="s">
        <v>76</v>
      </c>
      <c r="AF31">
        <v>14</v>
      </c>
      <c r="AG31">
        <v>0.78</v>
      </c>
      <c r="AH31" t="s">
        <v>76</v>
      </c>
      <c r="AI31" t="s">
        <v>76</v>
      </c>
      <c r="AJ31" t="s">
        <v>76</v>
      </c>
      <c r="AK31" t="s">
        <v>76</v>
      </c>
      <c r="AL31">
        <v>10</v>
      </c>
      <c r="AM31">
        <v>1.43</v>
      </c>
      <c r="AN31" t="s">
        <v>76</v>
      </c>
      <c r="AO31" t="s">
        <v>76</v>
      </c>
      <c r="AP31" t="s">
        <v>76</v>
      </c>
      <c r="AQ31" t="s">
        <v>76</v>
      </c>
      <c r="AR31">
        <v>593</v>
      </c>
      <c r="AS31">
        <v>4.74</v>
      </c>
    </row>
    <row r="32" spans="1:45" x14ac:dyDescent="0.15">
      <c r="A32" t="s">
        <v>144</v>
      </c>
      <c r="B32">
        <v>20596</v>
      </c>
      <c r="C32">
        <v>67.53</v>
      </c>
      <c r="D32">
        <v>220</v>
      </c>
      <c r="E32">
        <v>1.1200000000000001</v>
      </c>
      <c r="F32">
        <v>93</v>
      </c>
      <c r="G32">
        <v>0.47</v>
      </c>
      <c r="H32">
        <v>322</v>
      </c>
      <c r="I32">
        <v>1.64</v>
      </c>
      <c r="J32">
        <v>1001</v>
      </c>
      <c r="K32">
        <v>5.1100000000000003</v>
      </c>
      <c r="L32">
        <v>51</v>
      </c>
      <c r="M32">
        <v>0.26</v>
      </c>
      <c r="N32">
        <v>65</v>
      </c>
      <c r="O32">
        <v>0.33</v>
      </c>
      <c r="P32">
        <v>25</v>
      </c>
      <c r="Q32">
        <v>0.13</v>
      </c>
      <c r="R32">
        <v>40</v>
      </c>
      <c r="S32">
        <v>0.2</v>
      </c>
      <c r="X32">
        <v>4</v>
      </c>
      <c r="Y32">
        <v>0.02</v>
      </c>
      <c r="AB32">
        <v>8</v>
      </c>
      <c r="AC32">
        <v>0.04</v>
      </c>
      <c r="AD32">
        <v>2</v>
      </c>
      <c r="AE32">
        <v>0.04</v>
      </c>
      <c r="AF32">
        <v>25</v>
      </c>
      <c r="AG32">
        <v>0.48</v>
      </c>
      <c r="AH32" t="s">
        <v>76</v>
      </c>
      <c r="AI32" t="s">
        <v>76</v>
      </c>
      <c r="AJ32">
        <v>2</v>
      </c>
      <c r="AK32">
        <v>0.11</v>
      </c>
      <c r="AL32">
        <v>12</v>
      </c>
      <c r="AM32">
        <v>0.67</v>
      </c>
      <c r="AN32" t="s">
        <v>76</v>
      </c>
      <c r="AO32" t="s">
        <v>76</v>
      </c>
      <c r="AP32">
        <v>2</v>
      </c>
      <c r="AQ32">
        <v>0.11</v>
      </c>
      <c r="AR32">
        <v>1134</v>
      </c>
      <c r="AS32">
        <v>3.72</v>
      </c>
    </row>
    <row r="33" spans="1:45" x14ac:dyDescent="0.15">
      <c r="A33" t="s">
        <v>145</v>
      </c>
      <c r="B33">
        <v>14656</v>
      </c>
      <c r="C33">
        <v>74.400000000000006</v>
      </c>
      <c r="D33">
        <v>56</v>
      </c>
      <c r="E33">
        <v>0.44</v>
      </c>
      <c r="F33">
        <v>51</v>
      </c>
      <c r="G33">
        <v>0.4</v>
      </c>
      <c r="H33">
        <v>236</v>
      </c>
      <c r="I33">
        <v>1.86</v>
      </c>
      <c r="J33">
        <v>785</v>
      </c>
      <c r="K33">
        <v>6.18</v>
      </c>
      <c r="L33">
        <v>19</v>
      </c>
      <c r="M33">
        <v>0.15</v>
      </c>
      <c r="N33">
        <v>37</v>
      </c>
      <c r="O33">
        <v>0.28999999999999998</v>
      </c>
      <c r="P33">
        <v>37</v>
      </c>
      <c r="Q33">
        <v>0.28999999999999998</v>
      </c>
      <c r="R33">
        <v>26</v>
      </c>
      <c r="S33">
        <v>0.2</v>
      </c>
      <c r="X33">
        <v>3</v>
      </c>
      <c r="Y33">
        <v>0.02</v>
      </c>
      <c r="AB33">
        <v>4</v>
      </c>
      <c r="AC33">
        <v>0.03</v>
      </c>
      <c r="AD33">
        <v>1</v>
      </c>
      <c r="AE33">
        <v>0.03</v>
      </c>
      <c r="AF33">
        <v>31</v>
      </c>
      <c r="AG33">
        <v>0.89</v>
      </c>
      <c r="AH33">
        <v>1</v>
      </c>
      <c r="AI33">
        <v>7.0000000000000007E-2</v>
      </c>
      <c r="AJ33">
        <v>2</v>
      </c>
      <c r="AK33">
        <v>0.14000000000000001</v>
      </c>
      <c r="AL33">
        <v>14</v>
      </c>
      <c r="AM33">
        <v>1</v>
      </c>
      <c r="AN33" t="s">
        <v>76</v>
      </c>
      <c r="AO33" t="s">
        <v>76</v>
      </c>
      <c r="AP33">
        <v>1</v>
      </c>
      <c r="AQ33">
        <v>7.0000000000000007E-2</v>
      </c>
      <c r="AR33">
        <v>951</v>
      </c>
      <c r="AS33">
        <v>4.83</v>
      </c>
    </row>
    <row r="34" spans="1:45" x14ac:dyDescent="0.15">
      <c r="A34" t="s">
        <v>146</v>
      </c>
      <c r="B34">
        <v>3698</v>
      </c>
      <c r="C34">
        <v>68.48</v>
      </c>
      <c r="D34">
        <v>32</v>
      </c>
      <c r="E34">
        <v>0.97</v>
      </c>
      <c r="F34">
        <v>8</v>
      </c>
      <c r="G34">
        <v>0.24</v>
      </c>
      <c r="H34">
        <v>26</v>
      </c>
      <c r="I34">
        <v>0.79</v>
      </c>
      <c r="J34">
        <v>168</v>
      </c>
      <c r="K34">
        <v>5.09</v>
      </c>
      <c r="L34">
        <v>3</v>
      </c>
      <c r="M34">
        <v>0.09</v>
      </c>
      <c r="N34">
        <v>18</v>
      </c>
      <c r="O34">
        <v>0.55000000000000004</v>
      </c>
      <c r="P34">
        <v>12</v>
      </c>
      <c r="Q34">
        <v>0.36</v>
      </c>
      <c r="R34">
        <v>3</v>
      </c>
      <c r="S34">
        <v>0.09</v>
      </c>
      <c r="X34">
        <v>1</v>
      </c>
      <c r="Y34">
        <v>0.03</v>
      </c>
      <c r="AB34" t="s">
        <v>76</v>
      </c>
      <c r="AC34" t="s">
        <v>76</v>
      </c>
      <c r="AD34" t="s">
        <v>76</v>
      </c>
      <c r="AE34" t="s">
        <v>76</v>
      </c>
      <c r="AF34">
        <v>4</v>
      </c>
      <c r="AG34">
        <v>0.4</v>
      </c>
      <c r="AH34" t="s">
        <v>76</v>
      </c>
      <c r="AI34" t="s">
        <v>76</v>
      </c>
      <c r="AJ34">
        <v>1</v>
      </c>
      <c r="AK34">
        <v>0.17</v>
      </c>
      <c r="AL34">
        <v>12</v>
      </c>
      <c r="AM34">
        <v>2</v>
      </c>
      <c r="AN34" t="s">
        <v>76</v>
      </c>
      <c r="AO34" t="s">
        <v>76</v>
      </c>
      <c r="AP34" t="s">
        <v>76</v>
      </c>
      <c r="AQ34" t="s">
        <v>76</v>
      </c>
      <c r="AR34">
        <v>277</v>
      </c>
      <c r="AS34">
        <v>5.13</v>
      </c>
    </row>
    <row r="35" spans="1:45" x14ac:dyDescent="0.15">
      <c r="A35" t="s">
        <v>147</v>
      </c>
      <c r="B35">
        <v>2752</v>
      </c>
      <c r="C35">
        <v>57.33</v>
      </c>
      <c r="D35">
        <v>13</v>
      </c>
      <c r="E35">
        <v>0.45</v>
      </c>
      <c r="F35">
        <v>5</v>
      </c>
      <c r="G35">
        <v>0.17</v>
      </c>
      <c r="H35">
        <v>31</v>
      </c>
      <c r="I35">
        <v>1.07</v>
      </c>
      <c r="J35">
        <v>142</v>
      </c>
      <c r="K35">
        <v>4.9000000000000004</v>
      </c>
      <c r="L35">
        <v>6</v>
      </c>
      <c r="M35">
        <v>0.21</v>
      </c>
      <c r="N35">
        <v>5</v>
      </c>
      <c r="O35">
        <v>0.17</v>
      </c>
      <c r="P35">
        <v>2</v>
      </c>
      <c r="Q35">
        <v>7.0000000000000007E-2</v>
      </c>
      <c r="R35">
        <v>2</v>
      </c>
      <c r="S35">
        <v>7.0000000000000007E-2</v>
      </c>
      <c r="X35" t="s">
        <v>76</v>
      </c>
      <c r="Y35" t="s">
        <v>76</v>
      </c>
      <c r="AB35">
        <v>1</v>
      </c>
      <c r="AC35">
        <v>0.03</v>
      </c>
      <c r="AD35" t="s">
        <v>76</v>
      </c>
      <c r="AE35" t="s">
        <v>76</v>
      </c>
      <c r="AF35">
        <v>2</v>
      </c>
      <c r="AG35">
        <v>0.5</v>
      </c>
      <c r="AH35">
        <v>1</v>
      </c>
      <c r="AI35">
        <v>0.09</v>
      </c>
      <c r="AJ35" t="s">
        <v>76</v>
      </c>
      <c r="AK35" t="s">
        <v>76</v>
      </c>
      <c r="AL35">
        <v>6</v>
      </c>
      <c r="AM35">
        <v>0.55000000000000004</v>
      </c>
      <c r="AN35" t="s">
        <v>76</v>
      </c>
      <c r="AO35" t="s">
        <v>76</v>
      </c>
      <c r="AP35" t="s">
        <v>76</v>
      </c>
      <c r="AQ35" t="s">
        <v>76</v>
      </c>
      <c r="AR35">
        <v>210</v>
      </c>
      <c r="AS35">
        <v>4.38</v>
      </c>
    </row>
    <row r="36" spans="1:45" x14ac:dyDescent="0.15">
      <c r="A36" t="s">
        <v>148</v>
      </c>
      <c r="B36">
        <v>1232</v>
      </c>
      <c r="C36">
        <v>42.48</v>
      </c>
      <c r="D36" t="s">
        <v>76</v>
      </c>
      <c r="E36" t="s">
        <v>76</v>
      </c>
      <c r="F36">
        <v>6</v>
      </c>
      <c r="G36">
        <v>0.32</v>
      </c>
      <c r="H36">
        <v>63</v>
      </c>
      <c r="I36">
        <v>3.32</v>
      </c>
      <c r="J36">
        <v>68</v>
      </c>
      <c r="K36">
        <v>3.58</v>
      </c>
      <c r="L36">
        <v>4</v>
      </c>
      <c r="M36">
        <v>0.21</v>
      </c>
      <c r="N36">
        <v>5</v>
      </c>
      <c r="O36">
        <v>0.26</v>
      </c>
      <c r="P36">
        <v>20</v>
      </c>
      <c r="Q36">
        <v>1.05</v>
      </c>
      <c r="R36">
        <v>5</v>
      </c>
      <c r="S36">
        <v>0.26</v>
      </c>
      <c r="X36" t="s">
        <v>76</v>
      </c>
      <c r="Y36" t="s">
        <v>76</v>
      </c>
      <c r="AB36" t="s">
        <v>76</v>
      </c>
      <c r="AC36" t="s">
        <v>76</v>
      </c>
      <c r="AD36" t="s">
        <v>76</v>
      </c>
      <c r="AE36" t="s">
        <v>76</v>
      </c>
      <c r="AF36">
        <v>2</v>
      </c>
      <c r="AG36">
        <v>0.4</v>
      </c>
      <c r="AH36" t="s">
        <v>76</v>
      </c>
      <c r="AI36" t="s">
        <v>76</v>
      </c>
      <c r="AJ36" t="s">
        <v>76</v>
      </c>
      <c r="AK36" t="s">
        <v>76</v>
      </c>
      <c r="AL36">
        <v>11</v>
      </c>
      <c r="AM36">
        <v>2.2000000000000002</v>
      </c>
      <c r="AN36" t="s">
        <v>76</v>
      </c>
      <c r="AO36" t="s">
        <v>76</v>
      </c>
      <c r="AP36" t="s">
        <v>76</v>
      </c>
      <c r="AQ36" t="s">
        <v>76</v>
      </c>
      <c r="AR36">
        <v>165</v>
      </c>
      <c r="AS36">
        <v>5.69</v>
      </c>
    </row>
    <row r="37" spans="1:45" x14ac:dyDescent="0.15">
      <c r="A37" t="s">
        <v>149</v>
      </c>
      <c r="B37">
        <v>1922</v>
      </c>
      <c r="C37">
        <v>50.58</v>
      </c>
      <c r="D37">
        <v>10</v>
      </c>
      <c r="E37">
        <v>0.43</v>
      </c>
      <c r="F37">
        <v>13</v>
      </c>
      <c r="G37">
        <v>0.56999999999999995</v>
      </c>
      <c r="H37">
        <v>39</v>
      </c>
      <c r="I37">
        <v>1.7</v>
      </c>
      <c r="J37">
        <v>118</v>
      </c>
      <c r="K37">
        <v>5.13</v>
      </c>
      <c r="L37">
        <v>3</v>
      </c>
      <c r="M37">
        <v>0.13</v>
      </c>
      <c r="N37" t="s">
        <v>76</v>
      </c>
      <c r="O37" t="s">
        <v>76</v>
      </c>
      <c r="P37">
        <v>9</v>
      </c>
      <c r="Q37">
        <v>0.39</v>
      </c>
      <c r="R37">
        <v>8</v>
      </c>
      <c r="S37">
        <v>0.35</v>
      </c>
      <c r="X37" t="s">
        <v>76</v>
      </c>
      <c r="Y37" t="s">
        <v>76</v>
      </c>
      <c r="AB37">
        <v>1</v>
      </c>
      <c r="AC37">
        <v>0.04</v>
      </c>
      <c r="AD37" t="s">
        <v>76</v>
      </c>
      <c r="AE37" t="s">
        <v>76</v>
      </c>
      <c r="AF37" t="s">
        <v>76</v>
      </c>
      <c r="AG37" t="s">
        <v>76</v>
      </c>
      <c r="AH37">
        <v>1</v>
      </c>
      <c r="AI37">
        <v>0.13</v>
      </c>
      <c r="AJ37" t="s">
        <v>76</v>
      </c>
      <c r="AK37" t="s">
        <v>76</v>
      </c>
      <c r="AL37">
        <v>9</v>
      </c>
      <c r="AM37">
        <v>1.1299999999999999</v>
      </c>
      <c r="AN37" t="s">
        <v>76</v>
      </c>
      <c r="AO37" t="s">
        <v>76</v>
      </c>
      <c r="AP37" t="s">
        <v>76</v>
      </c>
      <c r="AQ37" t="s">
        <v>76</v>
      </c>
      <c r="AR37">
        <v>106</v>
      </c>
      <c r="AS37">
        <v>2.79</v>
      </c>
    </row>
    <row r="38" spans="1:45" x14ac:dyDescent="0.15">
      <c r="A38" t="s">
        <v>150</v>
      </c>
      <c r="B38">
        <v>5356</v>
      </c>
      <c r="C38">
        <v>63.76</v>
      </c>
      <c r="D38">
        <v>4</v>
      </c>
      <c r="E38">
        <v>7.0000000000000007E-2</v>
      </c>
      <c r="F38">
        <v>19</v>
      </c>
      <c r="G38">
        <v>0.35</v>
      </c>
      <c r="H38">
        <v>78</v>
      </c>
      <c r="I38">
        <v>1.44</v>
      </c>
      <c r="J38">
        <v>242</v>
      </c>
      <c r="K38">
        <v>4.4800000000000004</v>
      </c>
      <c r="L38">
        <v>5</v>
      </c>
      <c r="M38">
        <v>0.09</v>
      </c>
      <c r="N38">
        <v>13</v>
      </c>
      <c r="O38">
        <v>0.24</v>
      </c>
      <c r="P38">
        <v>1</v>
      </c>
      <c r="Q38">
        <v>0.02</v>
      </c>
      <c r="R38">
        <v>12</v>
      </c>
      <c r="S38">
        <v>0.22</v>
      </c>
      <c r="X38">
        <v>3</v>
      </c>
      <c r="Y38">
        <v>0.06</v>
      </c>
      <c r="AB38">
        <v>3</v>
      </c>
      <c r="AC38">
        <v>0.06</v>
      </c>
      <c r="AD38" t="s">
        <v>76</v>
      </c>
      <c r="AE38" t="s">
        <v>76</v>
      </c>
      <c r="AF38">
        <v>18</v>
      </c>
      <c r="AG38">
        <v>1.5</v>
      </c>
      <c r="AH38">
        <v>1</v>
      </c>
      <c r="AI38">
        <v>0.2</v>
      </c>
      <c r="AJ38" t="s">
        <v>76</v>
      </c>
      <c r="AK38" t="s">
        <v>76</v>
      </c>
      <c r="AL38">
        <v>2</v>
      </c>
      <c r="AM38">
        <v>0.4</v>
      </c>
      <c r="AN38" t="s">
        <v>76</v>
      </c>
      <c r="AO38" t="s">
        <v>76</v>
      </c>
      <c r="AP38" t="s">
        <v>76</v>
      </c>
      <c r="AQ38" t="s">
        <v>76</v>
      </c>
      <c r="AR38">
        <v>615</v>
      </c>
      <c r="AS38">
        <v>7.32</v>
      </c>
    </row>
    <row r="39" spans="1:45" x14ac:dyDescent="0.15">
      <c r="A39" t="s">
        <v>151</v>
      </c>
      <c r="B39">
        <v>7085</v>
      </c>
      <c r="C39">
        <v>60.56</v>
      </c>
      <c r="D39">
        <v>9</v>
      </c>
      <c r="E39">
        <v>0.12</v>
      </c>
      <c r="F39">
        <v>35</v>
      </c>
      <c r="G39">
        <v>0.47</v>
      </c>
      <c r="H39">
        <v>103</v>
      </c>
      <c r="I39">
        <v>1.39</v>
      </c>
      <c r="J39">
        <v>340</v>
      </c>
      <c r="K39">
        <v>4.59</v>
      </c>
      <c r="L39">
        <v>11</v>
      </c>
      <c r="M39">
        <v>0.15</v>
      </c>
      <c r="N39">
        <v>6</v>
      </c>
      <c r="O39">
        <v>0.08</v>
      </c>
      <c r="P39">
        <v>6</v>
      </c>
      <c r="Q39">
        <v>0.08</v>
      </c>
      <c r="R39">
        <v>19</v>
      </c>
      <c r="S39">
        <v>0.26</v>
      </c>
      <c r="X39" t="s">
        <v>76</v>
      </c>
      <c r="Y39" t="s">
        <v>76</v>
      </c>
      <c r="AB39">
        <v>2</v>
      </c>
      <c r="AC39">
        <v>0.03</v>
      </c>
      <c r="AD39" t="s">
        <v>76</v>
      </c>
      <c r="AE39" t="s">
        <v>76</v>
      </c>
      <c r="AF39">
        <v>25</v>
      </c>
      <c r="AG39">
        <v>1.32</v>
      </c>
      <c r="AH39" t="s">
        <v>76</v>
      </c>
      <c r="AI39" t="s">
        <v>76</v>
      </c>
      <c r="AJ39" t="s">
        <v>76</v>
      </c>
      <c r="AK39" t="s">
        <v>76</v>
      </c>
      <c r="AL39">
        <v>50</v>
      </c>
      <c r="AM39">
        <v>2.5</v>
      </c>
      <c r="AN39" t="s">
        <v>76</v>
      </c>
      <c r="AO39" t="s">
        <v>76</v>
      </c>
      <c r="AP39" t="s">
        <v>76</v>
      </c>
      <c r="AQ39" t="s">
        <v>76</v>
      </c>
      <c r="AR39">
        <v>665</v>
      </c>
      <c r="AS39">
        <v>5.68</v>
      </c>
    </row>
    <row r="40" spans="1:45" x14ac:dyDescent="0.15">
      <c r="A40" t="s">
        <v>152</v>
      </c>
      <c r="B40">
        <v>5117</v>
      </c>
      <c r="C40">
        <v>76.37</v>
      </c>
      <c r="D40">
        <v>11</v>
      </c>
      <c r="E40">
        <v>0.26</v>
      </c>
      <c r="F40">
        <v>7</v>
      </c>
      <c r="G40">
        <v>0.16</v>
      </c>
      <c r="H40">
        <v>169</v>
      </c>
      <c r="I40">
        <v>3.93</v>
      </c>
      <c r="J40">
        <v>232</v>
      </c>
      <c r="K40">
        <v>5.4</v>
      </c>
      <c r="L40">
        <v>4</v>
      </c>
      <c r="M40">
        <v>0.09</v>
      </c>
      <c r="N40">
        <v>11</v>
      </c>
      <c r="O40">
        <v>0.26</v>
      </c>
      <c r="P40">
        <v>5</v>
      </c>
      <c r="Q40">
        <v>0.12</v>
      </c>
      <c r="R40">
        <v>19</v>
      </c>
      <c r="S40">
        <v>0.44</v>
      </c>
      <c r="X40">
        <v>1</v>
      </c>
      <c r="Y40">
        <v>0.02</v>
      </c>
      <c r="AB40" t="s">
        <v>76</v>
      </c>
      <c r="AC40" t="s">
        <v>76</v>
      </c>
      <c r="AD40" t="s">
        <v>76</v>
      </c>
      <c r="AE40" t="s">
        <v>76</v>
      </c>
      <c r="AF40">
        <v>11</v>
      </c>
      <c r="AG40">
        <v>1.22</v>
      </c>
      <c r="AH40" t="s">
        <v>76</v>
      </c>
      <c r="AI40" t="s">
        <v>76</v>
      </c>
      <c r="AJ40" t="s">
        <v>76</v>
      </c>
      <c r="AK40" t="s">
        <v>76</v>
      </c>
      <c r="AL40">
        <v>7</v>
      </c>
      <c r="AM40">
        <v>0.78</v>
      </c>
      <c r="AN40" t="s">
        <v>76</v>
      </c>
      <c r="AO40" t="s">
        <v>76</v>
      </c>
      <c r="AP40" t="s">
        <v>76</v>
      </c>
      <c r="AQ40" t="s">
        <v>76</v>
      </c>
      <c r="AR40">
        <v>403</v>
      </c>
      <c r="AS40">
        <v>6.01</v>
      </c>
    </row>
    <row r="41" spans="1:45" x14ac:dyDescent="0.15">
      <c r="A41" t="s">
        <v>153</v>
      </c>
      <c r="B41">
        <v>2048</v>
      </c>
      <c r="C41">
        <v>55.35</v>
      </c>
      <c r="D41">
        <v>5</v>
      </c>
      <c r="E41">
        <v>0.22</v>
      </c>
      <c r="F41">
        <v>7</v>
      </c>
      <c r="G41">
        <v>0.3</v>
      </c>
      <c r="H41">
        <v>13</v>
      </c>
      <c r="I41">
        <v>0.56999999999999995</v>
      </c>
      <c r="J41">
        <v>83</v>
      </c>
      <c r="K41">
        <v>3.61</v>
      </c>
      <c r="L41">
        <v>3</v>
      </c>
      <c r="M41">
        <v>0.13</v>
      </c>
      <c r="N41">
        <v>8</v>
      </c>
      <c r="O41">
        <v>0.35</v>
      </c>
      <c r="P41">
        <v>2</v>
      </c>
      <c r="Q41">
        <v>0.09</v>
      </c>
      <c r="R41">
        <v>3</v>
      </c>
      <c r="S41">
        <v>0.13</v>
      </c>
      <c r="X41" t="s">
        <v>76</v>
      </c>
      <c r="Y41" t="s">
        <v>76</v>
      </c>
      <c r="AB41" t="s">
        <v>76</v>
      </c>
      <c r="AC41" t="s">
        <v>76</v>
      </c>
      <c r="AD41">
        <v>2</v>
      </c>
      <c r="AE41">
        <v>0.5</v>
      </c>
      <c r="AF41">
        <v>1</v>
      </c>
      <c r="AG41">
        <v>0.25</v>
      </c>
      <c r="AH41" t="s">
        <v>76</v>
      </c>
      <c r="AI41" t="s">
        <v>76</v>
      </c>
      <c r="AJ41">
        <v>1</v>
      </c>
      <c r="AK41">
        <v>0.14000000000000001</v>
      </c>
      <c r="AL41">
        <v>2</v>
      </c>
      <c r="AM41">
        <v>0.28999999999999998</v>
      </c>
      <c r="AN41" t="s">
        <v>76</v>
      </c>
      <c r="AO41" t="s">
        <v>76</v>
      </c>
      <c r="AP41" t="s">
        <v>76</v>
      </c>
      <c r="AQ41" t="s">
        <v>76</v>
      </c>
      <c r="AR41">
        <v>297</v>
      </c>
      <c r="AS41">
        <v>8.0299999999999994</v>
      </c>
    </row>
    <row r="42" spans="1:45" x14ac:dyDescent="0.15">
      <c r="A42" t="s">
        <v>154</v>
      </c>
      <c r="B42">
        <v>2465</v>
      </c>
      <c r="C42">
        <v>52.45</v>
      </c>
      <c r="D42">
        <v>11</v>
      </c>
      <c r="E42">
        <v>0.39</v>
      </c>
      <c r="F42">
        <v>13</v>
      </c>
      <c r="G42">
        <v>0.46</v>
      </c>
      <c r="H42">
        <v>56</v>
      </c>
      <c r="I42">
        <v>2</v>
      </c>
      <c r="J42">
        <v>146</v>
      </c>
      <c r="K42">
        <v>5.21</v>
      </c>
      <c r="L42">
        <v>12</v>
      </c>
      <c r="M42">
        <v>0.43</v>
      </c>
      <c r="N42">
        <v>11</v>
      </c>
      <c r="O42">
        <v>0.39</v>
      </c>
      <c r="P42">
        <v>3</v>
      </c>
      <c r="Q42">
        <v>0.11</v>
      </c>
      <c r="R42">
        <v>14</v>
      </c>
      <c r="S42">
        <v>0.5</v>
      </c>
      <c r="X42" t="s">
        <v>76</v>
      </c>
      <c r="Y42" t="s">
        <v>76</v>
      </c>
      <c r="AB42" t="s">
        <v>76</v>
      </c>
      <c r="AC42" t="s">
        <v>76</v>
      </c>
      <c r="AD42" t="s">
        <v>76</v>
      </c>
      <c r="AE42" t="s">
        <v>76</v>
      </c>
      <c r="AF42">
        <v>1</v>
      </c>
      <c r="AG42">
        <v>0.2</v>
      </c>
      <c r="AH42" t="s">
        <v>76</v>
      </c>
      <c r="AI42" t="s">
        <v>76</v>
      </c>
      <c r="AJ42">
        <v>1</v>
      </c>
      <c r="AK42">
        <v>0.2</v>
      </c>
      <c r="AL42">
        <v>7</v>
      </c>
      <c r="AM42">
        <v>1.4</v>
      </c>
      <c r="AN42" t="s">
        <v>76</v>
      </c>
      <c r="AO42" t="s">
        <v>76</v>
      </c>
      <c r="AP42" t="s">
        <v>76</v>
      </c>
      <c r="AQ42" t="s">
        <v>76</v>
      </c>
      <c r="AR42">
        <v>419</v>
      </c>
      <c r="AS42">
        <v>8.91</v>
      </c>
    </row>
    <row r="43" spans="1:45" x14ac:dyDescent="0.15">
      <c r="A43" t="s">
        <v>155</v>
      </c>
      <c r="B43">
        <v>5101</v>
      </c>
      <c r="C43">
        <v>85.02</v>
      </c>
      <c r="D43">
        <v>24</v>
      </c>
      <c r="E43">
        <v>0.67</v>
      </c>
      <c r="F43">
        <v>17</v>
      </c>
      <c r="G43">
        <v>0.47</v>
      </c>
      <c r="H43">
        <v>121</v>
      </c>
      <c r="I43">
        <v>3.36</v>
      </c>
      <c r="J43">
        <v>184</v>
      </c>
      <c r="K43">
        <v>5.1100000000000003</v>
      </c>
      <c r="L43">
        <v>3</v>
      </c>
      <c r="M43">
        <v>0.08</v>
      </c>
      <c r="N43">
        <v>33</v>
      </c>
      <c r="O43">
        <v>0.92</v>
      </c>
      <c r="P43">
        <v>4</v>
      </c>
      <c r="Q43">
        <v>0.11</v>
      </c>
      <c r="R43">
        <v>11</v>
      </c>
      <c r="S43">
        <v>0.31</v>
      </c>
      <c r="X43">
        <v>1</v>
      </c>
      <c r="Y43">
        <v>0.03</v>
      </c>
      <c r="AB43" t="s">
        <v>76</v>
      </c>
      <c r="AC43" t="s">
        <v>76</v>
      </c>
      <c r="AD43" t="s">
        <v>76</v>
      </c>
      <c r="AE43" t="s">
        <v>76</v>
      </c>
      <c r="AF43">
        <v>23</v>
      </c>
      <c r="AG43">
        <v>2.88</v>
      </c>
      <c r="AH43" t="s">
        <v>76</v>
      </c>
      <c r="AI43" t="s">
        <v>76</v>
      </c>
      <c r="AJ43" t="s">
        <v>76</v>
      </c>
      <c r="AK43" t="s">
        <v>76</v>
      </c>
      <c r="AL43">
        <v>6</v>
      </c>
      <c r="AM43">
        <v>1</v>
      </c>
      <c r="AN43" t="s">
        <v>76</v>
      </c>
      <c r="AO43" t="s">
        <v>76</v>
      </c>
      <c r="AP43" t="s">
        <v>76</v>
      </c>
      <c r="AQ43" t="s">
        <v>76</v>
      </c>
      <c r="AR43">
        <v>338</v>
      </c>
      <c r="AS43">
        <v>5.63</v>
      </c>
    </row>
    <row r="44" spans="1:45" x14ac:dyDescent="0.15">
      <c r="A44" t="s">
        <v>156</v>
      </c>
      <c r="B44">
        <v>2549</v>
      </c>
      <c r="C44">
        <v>57.93</v>
      </c>
      <c r="D44">
        <v>4</v>
      </c>
      <c r="E44">
        <v>0.16</v>
      </c>
      <c r="F44">
        <v>8</v>
      </c>
      <c r="G44">
        <v>0.32</v>
      </c>
      <c r="H44">
        <v>60</v>
      </c>
      <c r="I44">
        <v>2.4</v>
      </c>
      <c r="J44">
        <v>51</v>
      </c>
      <c r="K44">
        <v>2.04</v>
      </c>
      <c r="L44">
        <v>8</v>
      </c>
      <c r="M44">
        <v>0.32</v>
      </c>
      <c r="N44">
        <v>43</v>
      </c>
      <c r="O44">
        <v>1.72</v>
      </c>
      <c r="P44">
        <v>16</v>
      </c>
      <c r="Q44">
        <v>0.64</v>
      </c>
      <c r="R44">
        <v>3</v>
      </c>
      <c r="S44">
        <v>0.12</v>
      </c>
      <c r="X44">
        <v>1</v>
      </c>
      <c r="Y44">
        <v>0.04</v>
      </c>
      <c r="AB44" t="s">
        <v>76</v>
      </c>
      <c r="AC44" t="s">
        <v>76</v>
      </c>
      <c r="AD44" t="s">
        <v>76</v>
      </c>
      <c r="AE44" t="s">
        <v>76</v>
      </c>
      <c r="AF44">
        <v>3</v>
      </c>
      <c r="AG44">
        <v>1</v>
      </c>
      <c r="AH44" t="s">
        <v>76</v>
      </c>
      <c r="AI44" t="s">
        <v>76</v>
      </c>
      <c r="AJ44" t="s">
        <v>76</v>
      </c>
      <c r="AK44" t="s">
        <v>76</v>
      </c>
      <c r="AL44">
        <v>10</v>
      </c>
      <c r="AM44">
        <v>1.25</v>
      </c>
      <c r="AN44" t="s">
        <v>76</v>
      </c>
      <c r="AO44" t="s">
        <v>76</v>
      </c>
      <c r="AP44">
        <v>1</v>
      </c>
      <c r="AQ44">
        <v>0.13</v>
      </c>
      <c r="AR44">
        <v>332</v>
      </c>
      <c r="AS44">
        <v>7.55</v>
      </c>
    </row>
    <row r="45" spans="1:45" x14ac:dyDescent="0.15">
      <c r="A45" t="s">
        <v>157</v>
      </c>
      <c r="B45">
        <v>16026</v>
      </c>
      <c r="C45">
        <v>80.94</v>
      </c>
      <c r="D45">
        <v>30</v>
      </c>
      <c r="E45">
        <v>0.25</v>
      </c>
      <c r="F45">
        <v>51</v>
      </c>
      <c r="G45">
        <v>0.43</v>
      </c>
      <c r="H45">
        <v>377</v>
      </c>
      <c r="I45">
        <v>3.14</v>
      </c>
      <c r="J45">
        <v>739</v>
      </c>
      <c r="K45">
        <v>6.16</v>
      </c>
      <c r="L45">
        <v>55</v>
      </c>
      <c r="M45">
        <v>0.46</v>
      </c>
      <c r="N45">
        <v>70</v>
      </c>
      <c r="O45">
        <v>0.57999999999999996</v>
      </c>
      <c r="P45">
        <v>25</v>
      </c>
      <c r="Q45">
        <v>0.21</v>
      </c>
      <c r="R45">
        <v>39</v>
      </c>
      <c r="S45">
        <v>0.33</v>
      </c>
      <c r="X45" t="s">
        <v>76</v>
      </c>
      <c r="Y45" t="s">
        <v>76</v>
      </c>
      <c r="AB45">
        <v>4</v>
      </c>
      <c r="AC45">
        <v>0.03</v>
      </c>
      <c r="AD45" t="s">
        <v>76</v>
      </c>
      <c r="AE45" t="s">
        <v>76</v>
      </c>
      <c r="AF45">
        <v>10</v>
      </c>
      <c r="AG45">
        <v>0.38</v>
      </c>
      <c r="AH45" t="s">
        <v>76</v>
      </c>
      <c r="AI45" t="s">
        <v>76</v>
      </c>
      <c r="AJ45">
        <v>1</v>
      </c>
      <c r="AK45">
        <v>7.0000000000000007E-2</v>
      </c>
      <c r="AL45">
        <v>30</v>
      </c>
      <c r="AM45">
        <v>2</v>
      </c>
      <c r="AN45" t="s">
        <v>76</v>
      </c>
      <c r="AO45" t="s">
        <v>76</v>
      </c>
      <c r="AP45" t="s">
        <v>76</v>
      </c>
      <c r="AQ45" t="s">
        <v>76</v>
      </c>
      <c r="AR45">
        <v>599</v>
      </c>
      <c r="AS45">
        <v>3.03</v>
      </c>
    </row>
    <row r="46" spans="1:45" x14ac:dyDescent="0.15">
      <c r="A46" t="s">
        <v>158</v>
      </c>
      <c r="B46">
        <v>3680</v>
      </c>
      <c r="C46">
        <v>94.36</v>
      </c>
      <c r="D46">
        <v>1</v>
      </c>
      <c r="E46">
        <v>0.04</v>
      </c>
      <c r="F46">
        <v>11</v>
      </c>
      <c r="G46">
        <v>0.48</v>
      </c>
      <c r="H46">
        <v>59</v>
      </c>
      <c r="I46">
        <v>2.57</v>
      </c>
      <c r="J46">
        <v>128</v>
      </c>
      <c r="K46">
        <v>5.57</v>
      </c>
      <c r="L46">
        <v>2</v>
      </c>
      <c r="M46">
        <v>0.09</v>
      </c>
      <c r="N46">
        <v>17</v>
      </c>
      <c r="O46">
        <v>0.74</v>
      </c>
      <c r="P46" t="s">
        <v>76</v>
      </c>
      <c r="Q46" t="s">
        <v>76</v>
      </c>
      <c r="R46">
        <v>5</v>
      </c>
      <c r="S46">
        <v>0.22</v>
      </c>
      <c r="X46">
        <v>4</v>
      </c>
      <c r="Y46">
        <v>0.17</v>
      </c>
      <c r="AB46">
        <v>1</v>
      </c>
      <c r="AC46">
        <v>0.04</v>
      </c>
      <c r="AD46" t="s">
        <v>76</v>
      </c>
      <c r="AE46" t="s">
        <v>76</v>
      </c>
      <c r="AF46" t="s">
        <v>76</v>
      </c>
      <c r="AG46" t="s">
        <v>76</v>
      </c>
      <c r="AH46" t="s">
        <v>76</v>
      </c>
      <c r="AI46" t="s">
        <v>76</v>
      </c>
      <c r="AJ46" t="s">
        <v>76</v>
      </c>
      <c r="AK46" t="s">
        <v>76</v>
      </c>
      <c r="AL46">
        <v>10</v>
      </c>
      <c r="AM46">
        <v>1.67</v>
      </c>
      <c r="AN46" t="s">
        <v>76</v>
      </c>
      <c r="AO46" t="s">
        <v>76</v>
      </c>
      <c r="AP46" t="s">
        <v>76</v>
      </c>
      <c r="AQ46" t="s">
        <v>76</v>
      </c>
      <c r="AR46">
        <v>248</v>
      </c>
      <c r="AS46">
        <v>6.36</v>
      </c>
    </row>
    <row r="47" spans="1:45" x14ac:dyDescent="0.15">
      <c r="A47" t="s">
        <v>159</v>
      </c>
      <c r="B47">
        <v>5759</v>
      </c>
      <c r="C47">
        <v>82.27</v>
      </c>
      <c r="D47">
        <v>4</v>
      </c>
      <c r="E47">
        <v>0.09</v>
      </c>
      <c r="F47">
        <v>13</v>
      </c>
      <c r="G47">
        <v>0.3</v>
      </c>
      <c r="H47">
        <v>151</v>
      </c>
      <c r="I47">
        <v>3.43</v>
      </c>
      <c r="J47">
        <v>127</v>
      </c>
      <c r="K47">
        <v>2.89</v>
      </c>
      <c r="L47">
        <v>15</v>
      </c>
      <c r="M47">
        <v>0.34</v>
      </c>
      <c r="N47">
        <v>13</v>
      </c>
      <c r="O47">
        <v>0.3</v>
      </c>
      <c r="P47">
        <v>12</v>
      </c>
      <c r="Q47">
        <v>0.27</v>
      </c>
      <c r="R47">
        <v>15</v>
      </c>
      <c r="S47">
        <v>0.34</v>
      </c>
      <c r="X47">
        <v>1</v>
      </c>
      <c r="Y47">
        <v>0.02</v>
      </c>
      <c r="AB47" t="s">
        <v>76</v>
      </c>
      <c r="AC47" t="s">
        <v>76</v>
      </c>
      <c r="AD47">
        <v>2</v>
      </c>
      <c r="AE47">
        <v>0.25</v>
      </c>
      <c r="AF47">
        <v>20</v>
      </c>
      <c r="AG47">
        <v>2.5</v>
      </c>
      <c r="AH47" t="s">
        <v>76</v>
      </c>
      <c r="AI47" t="s">
        <v>76</v>
      </c>
      <c r="AJ47" t="s">
        <v>76</v>
      </c>
      <c r="AK47" t="s">
        <v>76</v>
      </c>
      <c r="AL47">
        <v>14</v>
      </c>
      <c r="AM47">
        <v>1.17</v>
      </c>
      <c r="AN47" t="s">
        <v>76</v>
      </c>
      <c r="AO47" t="s">
        <v>76</v>
      </c>
      <c r="AP47">
        <v>1</v>
      </c>
      <c r="AQ47">
        <v>0.08</v>
      </c>
      <c r="AR47">
        <v>529</v>
      </c>
      <c r="AS47">
        <v>7.56</v>
      </c>
    </row>
    <row r="48" spans="1:45" x14ac:dyDescent="0.15">
      <c r="A48" t="s">
        <v>160</v>
      </c>
      <c r="B48">
        <v>7312</v>
      </c>
      <c r="C48">
        <v>92.56</v>
      </c>
      <c r="D48">
        <v>7</v>
      </c>
      <c r="E48">
        <v>0.14000000000000001</v>
      </c>
      <c r="F48">
        <v>22</v>
      </c>
      <c r="G48">
        <v>0.45</v>
      </c>
      <c r="H48">
        <v>137</v>
      </c>
      <c r="I48">
        <v>2.8</v>
      </c>
      <c r="J48">
        <v>285</v>
      </c>
      <c r="K48">
        <v>5.82</v>
      </c>
      <c r="L48">
        <v>7</v>
      </c>
      <c r="M48">
        <v>0.14000000000000001</v>
      </c>
      <c r="N48">
        <v>50</v>
      </c>
      <c r="O48">
        <v>1.02</v>
      </c>
      <c r="P48">
        <v>7</v>
      </c>
      <c r="Q48">
        <v>0.14000000000000001</v>
      </c>
      <c r="R48">
        <v>20</v>
      </c>
      <c r="S48">
        <v>0.41</v>
      </c>
      <c r="X48">
        <v>4</v>
      </c>
      <c r="Y48">
        <v>0.08</v>
      </c>
      <c r="AB48" t="s">
        <v>76</v>
      </c>
      <c r="AC48" t="s">
        <v>76</v>
      </c>
      <c r="AD48" t="s">
        <v>76</v>
      </c>
      <c r="AE48" t="s">
        <v>76</v>
      </c>
      <c r="AF48">
        <v>11</v>
      </c>
      <c r="AG48">
        <v>1.22</v>
      </c>
      <c r="AH48" t="s">
        <v>76</v>
      </c>
      <c r="AI48" t="s">
        <v>76</v>
      </c>
      <c r="AJ48" t="s">
        <v>76</v>
      </c>
      <c r="AK48" t="s">
        <v>76</v>
      </c>
      <c r="AL48">
        <v>17</v>
      </c>
      <c r="AM48">
        <v>1.1299999999999999</v>
      </c>
      <c r="AN48" t="s">
        <v>76</v>
      </c>
      <c r="AO48" t="s">
        <v>76</v>
      </c>
      <c r="AP48" t="s">
        <v>76</v>
      </c>
      <c r="AQ48" t="s">
        <v>76</v>
      </c>
      <c r="AR48">
        <v>358</v>
      </c>
      <c r="AS48">
        <v>4.53</v>
      </c>
    </row>
    <row r="49" spans="1:45" x14ac:dyDescent="0.15">
      <c r="A49" t="s">
        <v>161</v>
      </c>
      <c r="B49">
        <v>6081</v>
      </c>
      <c r="C49">
        <v>104.84</v>
      </c>
      <c r="D49">
        <v>2</v>
      </c>
      <c r="E49">
        <v>0.06</v>
      </c>
      <c r="F49">
        <v>31</v>
      </c>
      <c r="G49">
        <v>0.86</v>
      </c>
      <c r="H49">
        <v>127</v>
      </c>
      <c r="I49">
        <v>3.53</v>
      </c>
      <c r="J49">
        <v>464</v>
      </c>
      <c r="K49">
        <v>12.89</v>
      </c>
      <c r="L49">
        <v>11</v>
      </c>
      <c r="M49">
        <v>0.31</v>
      </c>
      <c r="N49">
        <v>37</v>
      </c>
      <c r="O49">
        <v>1.03</v>
      </c>
      <c r="P49">
        <v>2</v>
      </c>
      <c r="Q49">
        <v>0.06</v>
      </c>
      <c r="R49">
        <v>16</v>
      </c>
      <c r="S49">
        <v>0.44</v>
      </c>
      <c r="X49">
        <v>3</v>
      </c>
      <c r="Y49">
        <v>0.08</v>
      </c>
      <c r="AB49" t="s">
        <v>76</v>
      </c>
      <c r="AC49" t="s">
        <v>76</v>
      </c>
      <c r="AD49" t="s">
        <v>76</v>
      </c>
      <c r="AE49" t="s">
        <v>76</v>
      </c>
      <c r="AF49">
        <v>6</v>
      </c>
      <c r="AG49">
        <v>1.2</v>
      </c>
      <c r="AH49">
        <v>1</v>
      </c>
      <c r="AI49">
        <v>0.09</v>
      </c>
      <c r="AJ49" t="s">
        <v>76</v>
      </c>
      <c r="AK49" t="s">
        <v>76</v>
      </c>
      <c r="AL49">
        <v>7</v>
      </c>
      <c r="AM49">
        <v>0.64</v>
      </c>
      <c r="AN49" t="s">
        <v>76</v>
      </c>
      <c r="AO49" t="s">
        <v>76</v>
      </c>
      <c r="AP49">
        <v>1</v>
      </c>
      <c r="AQ49">
        <v>0.09</v>
      </c>
      <c r="AR49">
        <v>244</v>
      </c>
      <c r="AS49">
        <v>4.21</v>
      </c>
    </row>
    <row r="50" spans="1:45" x14ac:dyDescent="0.15">
      <c r="A50" t="s">
        <v>162</v>
      </c>
      <c r="B50">
        <v>5234</v>
      </c>
      <c r="C50">
        <v>90.24</v>
      </c>
      <c r="D50">
        <v>2</v>
      </c>
      <c r="E50">
        <v>0.06</v>
      </c>
      <c r="F50">
        <v>33</v>
      </c>
      <c r="G50">
        <v>0.92</v>
      </c>
      <c r="H50">
        <v>176</v>
      </c>
      <c r="I50">
        <v>4.8899999999999997</v>
      </c>
      <c r="J50">
        <v>292</v>
      </c>
      <c r="K50">
        <v>8.11</v>
      </c>
      <c r="L50">
        <v>10</v>
      </c>
      <c r="M50">
        <v>0.28000000000000003</v>
      </c>
      <c r="N50">
        <v>14</v>
      </c>
      <c r="O50">
        <v>0.39</v>
      </c>
      <c r="P50">
        <v>20</v>
      </c>
      <c r="Q50">
        <v>0.56000000000000005</v>
      </c>
      <c r="R50">
        <v>20</v>
      </c>
      <c r="S50">
        <v>0.56000000000000005</v>
      </c>
      <c r="X50" t="s">
        <v>76</v>
      </c>
      <c r="Y50" t="s">
        <v>76</v>
      </c>
      <c r="AB50">
        <v>3</v>
      </c>
      <c r="AC50">
        <v>0.08</v>
      </c>
      <c r="AD50" t="s">
        <v>76</v>
      </c>
      <c r="AE50" t="s">
        <v>76</v>
      </c>
      <c r="AF50">
        <v>3</v>
      </c>
      <c r="AG50">
        <v>0.5</v>
      </c>
      <c r="AH50" t="s">
        <v>76</v>
      </c>
      <c r="AI50" t="s">
        <v>76</v>
      </c>
      <c r="AJ50" t="s">
        <v>76</v>
      </c>
      <c r="AK50" t="s">
        <v>76</v>
      </c>
      <c r="AL50">
        <v>10</v>
      </c>
      <c r="AM50">
        <v>1.43</v>
      </c>
      <c r="AN50" t="s">
        <v>76</v>
      </c>
      <c r="AO50" t="s">
        <v>76</v>
      </c>
      <c r="AP50" t="s">
        <v>76</v>
      </c>
      <c r="AQ50" t="s">
        <v>76</v>
      </c>
      <c r="AR50">
        <v>306</v>
      </c>
      <c r="AS50">
        <v>5.28</v>
      </c>
    </row>
    <row r="51" spans="1:45" x14ac:dyDescent="0.15">
      <c r="A51" t="s">
        <v>163</v>
      </c>
      <c r="B51">
        <v>8580</v>
      </c>
      <c r="C51">
        <v>96.4</v>
      </c>
      <c r="D51">
        <v>15</v>
      </c>
      <c r="E51">
        <v>0.28999999999999998</v>
      </c>
      <c r="F51">
        <v>38</v>
      </c>
      <c r="G51">
        <v>0.75</v>
      </c>
      <c r="H51">
        <v>70</v>
      </c>
      <c r="I51">
        <v>1.37</v>
      </c>
      <c r="J51">
        <v>256</v>
      </c>
      <c r="K51">
        <v>5.0199999999999996</v>
      </c>
      <c r="L51">
        <v>11</v>
      </c>
      <c r="M51">
        <v>0.22</v>
      </c>
      <c r="N51">
        <v>70</v>
      </c>
      <c r="O51">
        <v>1.37</v>
      </c>
      <c r="P51">
        <v>7</v>
      </c>
      <c r="Q51">
        <v>0.14000000000000001</v>
      </c>
      <c r="R51">
        <v>9</v>
      </c>
      <c r="S51">
        <v>0.18</v>
      </c>
      <c r="X51">
        <v>2</v>
      </c>
      <c r="Y51">
        <v>0.04</v>
      </c>
      <c r="AB51">
        <v>3</v>
      </c>
      <c r="AC51">
        <v>0.06</v>
      </c>
      <c r="AD51" t="s">
        <v>76</v>
      </c>
      <c r="AE51" t="s">
        <v>76</v>
      </c>
      <c r="AF51">
        <v>8</v>
      </c>
      <c r="AG51">
        <v>1.1399999999999999</v>
      </c>
      <c r="AH51">
        <v>1</v>
      </c>
      <c r="AI51">
        <v>0.08</v>
      </c>
      <c r="AJ51" t="s">
        <v>76</v>
      </c>
      <c r="AK51" t="s">
        <v>76</v>
      </c>
      <c r="AL51">
        <v>22</v>
      </c>
      <c r="AM51">
        <v>1.83</v>
      </c>
      <c r="AN51" t="s">
        <v>76</v>
      </c>
      <c r="AO51" t="s">
        <v>76</v>
      </c>
      <c r="AP51" t="s">
        <v>76</v>
      </c>
      <c r="AQ51" t="s">
        <v>76</v>
      </c>
      <c r="AR51">
        <v>355</v>
      </c>
      <c r="AS51">
        <v>3.99</v>
      </c>
    </row>
    <row r="52" spans="1:45" x14ac:dyDescent="0.15">
      <c r="A52" t="s">
        <v>164</v>
      </c>
      <c r="B52">
        <v>1361</v>
      </c>
      <c r="C52">
        <v>24.3</v>
      </c>
      <c r="D52">
        <v>7</v>
      </c>
      <c r="E52">
        <v>0.22</v>
      </c>
      <c r="F52">
        <v>9</v>
      </c>
      <c r="G52">
        <v>0.28000000000000003</v>
      </c>
      <c r="H52">
        <v>74</v>
      </c>
      <c r="I52">
        <v>2.31</v>
      </c>
      <c r="J52">
        <v>71</v>
      </c>
      <c r="K52">
        <v>2.2200000000000002</v>
      </c>
      <c r="L52">
        <v>8</v>
      </c>
      <c r="M52">
        <v>0.25</v>
      </c>
      <c r="N52">
        <v>22</v>
      </c>
      <c r="O52">
        <v>0.69</v>
      </c>
      <c r="P52">
        <v>10</v>
      </c>
      <c r="Q52">
        <v>0.31</v>
      </c>
      <c r="R52">
        <v>10</v>
      </c>
      <c r="S52">
        <v>0.31</v>
      </c>
      <c r="X52" t="s">
        <v>76</v>
      </c>
      <c r="Y52" t="s">
        <v>76</v>
      </c>
      <c r="AB52">
        <v>1</v>
      </c>
      <c r="AC52">
        <v>0.03</v>
      </c>
      <c r="AD52" t="s">
        <v>76</v>
      </c>
      <c r="AE52" t="s">
        <v>76</v>
      </c>
      <c r="AF52">
        <v>12</v>
      </c>
      <c r="AG52">
        <v>1.33</v>
      </c>
      <c r="AH52" t="s">
        <v>76</v>
      </c>
      <c r="AI52" t="s">
        <v>76</v>
      </c>
      <c r="AJ52" t="s">
        <v>76</v>
      </c>
      <c r="AK52" t="s">
        <v>76</v>
      </c>
      <c r="AL52">
        <v>1</v>
      </c>
      <c r="AM52">
        <v>0.14000000000000001</v>
      </c>
      <c r="AN52" t="s">
        <v>76</v>
      </c>
      <c r="AO52" t="s">
        <v>76</v>
      </c>
      <c r="AP52" t="s">
        <v>76</v>
      </c>
      <c r="AQ52" t="s">
        <v>76</v>
      </c>
      <c r="AR52">
        <v>79</v>
      </c>
      <c r="AS52">
        <v>1.41</v>
      </c>
    </row>
  </sheetData>
  <phoneticPr fontId="2"/>
  <pageMargins left="0.75" right="0.75" top="1" bottom="1" header="0.51200000000000001" footer="0.51200000000000001"/>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72"/>
  <sheetViews>
    <sheetView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165</v>
      </c>
    </row>
    <row r="2" spans="1:45" x14ac:dyDescent="0.15">
      <c r="A2" t="s">
        <v>116</v>
      </c>
      <c r="B2" t="s">
        <v>56</v>
      </c>
    </row>
    <row r="3" spans="1:45" x14ac:dyDescent="0.15">
      <c r="B3" t="s">
        <v>71</v>
      </c>
      <c r="D3" t="s">
        <v>75</v>
      </c>
      <c r="F3" t="s">
        <v>77</v>
      </c>
      <c r="H3" t="s">
        <v>78</v>
      </c>
      <c r="J3" t="s">
        <v>79</v>
      </c>
      <c r="L3" t="s">
        <v>80</v>
      </c>
      <c r="N3" t="s">
        <v>81</v>
      </c>
      <c r="P3" t="s">
        <v>82</v>
      </c>
      <c r="R3" t="s">
        <v>83</v>
      </c>
      <c r="X3" t="s">
        <v>84</v>
      </c>
      <c r="AB3" t="s">
        <v>85</v>
      </c>
      <c r="AD3" t="s">
        <v>90</v>
      </c>
      <c r="AF3" t="s">
        <v>91</v>
      </c>
      <c r="AH3" t="s">
        <v>108</v>
      </c>
      <c r="AJ3" t="s">
        <v>109</v>
      </c>
      <c r="AL3" t="s">
        <v>110</v>
      </c>
      <c r="AN3" t="s">
        <v>111</v>
      </c>
      <c r="AP3" t="s">
        <v>112</v>
      </c>
      <c r="AR3" t="s">
        <v>74</v>
      </c>
    </row>
    <row r="4" spans="1:45" x14ac:dyDescent="0.15">
      <c r="B4" t="s">
        <v>117</v>
      </c>
      <c r="C4" t="s">
        <v>73</v>
      </c>
      <c r="D4" t="s">
        <v>117</v>
      </c>
      <c r="E4" t="s">
        <v>73</v>
      </c>
      <c r="F4" t="s">
        <v>117</v>
      </c>
      <c r="G4" t="s">
        <v>73</v>
      </c>
      <c r="H4" t="s">
        <v>117</v>
      </c>
      <c r="I4" t="s">
        <v>73</v>
      </c>
      <c r="J4" t="s">
        <v>117</v>
      </c>
      <c r="K4" t="s">
        <v>73</v>
      </c>
      <c r="L4" t="s">
        <v>117</v>
      </c>
      <c r="M4" t="s">
        <v>73</v>
      </c>
      <c r="N4" t="s">
        <v>117</v>
      </c>
      <c r="O4" t="s">
        <v>73</v>
      </c>
      <c r="P4" t="s">
        <v>117</v>
      </c>
      <c r="Q4" t="s">
        <v>73</v>
      </c>
      <c r="R4" t="s">
        <v>117</v>
      </c>
      <c r="S4" t="s">
        <v>73</v>
      </c>
      <c r="X4" t="s">
        <v>117</v>
      </c>
      <c r="Y4" t="s">
        <v>73</v>
      </c>
      <c r="AB4" t="s">
        <v>117</v>
      </c>
      <c r="AC4" t="s">
        <v>73</v>
      </c>
      <c r="AD4" t="s">
        <v>117</v>
      </c>
      <c r="AE4" t="s">
        <v>73</v>
      </c>
      <c r="AF4" t="s">
        <v>117</v>
      </c>
      <c r="AG4" t="s">
        <v>73</v>
      </c>
      <c r="AH4" t="s">
        <v>117</v>
      </c>
      <c r="AI4" t="s">
        <v>73</v>
      </c>
      <c r="AJ4" t="s">
        <v>117</v>
      </c>
      <c r="AK4" t="s">
        <v>73</v>
      </c>
      <c r="AL4" t="s">
        <v>117</v>
      </c>
      <c r="AM4" t="s">
        <v>73</v>
      </c>
      <c r="AN4" t="s">
        <v>117</v>
      </c>
      <c r="AO4" t="s">
        <v>73</v>
      </c>
      <c r="AP4" t="s">
        <v>117</v>
      </c>
      <c r="AQ4" t="s">
        <v>73</v>
      </c>
      <c r="AR4" t="s">
        <v>117</v>
      </c>
      <c r="AS4" t="s">
        <v>73</v>
      </c>
    </row>
    <row r="5" spans="1:45" x14ac:dyDescent="0.15">
      <c r="A5" t="s">
        <v>57</v>
      </c>
      <c r="B5">
        <v>317812</v>
      </c>
      <c r="C5">
        <v>64.39</v>
      </c>
      <c r="D5">
        <v>1272</v>
      </c>
      <c r="E5">
        <v>0.41</v>
      </c>
      <c r="F5">
        <v>1358</v>
      </c>
      <c r="G5">
        <v>0.43</v>
      </c>
      <c r="H5">
        <v>7466</v>
      </c>
      <c r="I5">
        <v>2.38</v>
      </c>
      <c r="J5">
        <v>15660</v>
      </c>
      <c r="K5">
        <v>5</v>
      </c>
      <c r="L5">
        <v>840</v>
      </c>
      <c r="M5">
        <v>0.27</v>
      </c>
      <c r="N5">
        <v>1692</v>
      </c>
      <c r="O5">
        <v>0.54</v>
      </c>
      <c r="P5">
        <v>2643</v>
      </c>
      <c r="Q5">
        <v>0.84</v>
      </c>
      <c r="R5">
        <v>678</v>
      </c>
      <c r="S5">
        <v>0.22</v>
      </c>
      <c r="X5">
        <v>62</v>
      </c>
      <c r="Y5">
        <v>0.02</v>
      </c>
      <c r="AB5">
        <v>95</v>
      </c>
      <c r="AC5">
        <v>0.03</v>
      </c>
      <c r="AD5">
        <v>32</v>
      </c>
      <c r="AE5">
        <v>0.05</v>
      </c>
      <c r="AF5">
        <v>619</v>
      </c>
      <c r="AG5">
        <v>0.89</v>
      </c>
      <c r="AH5">
        <v>12</v>
      </c>
      <c r="AI5">
        <v>0.03</v>
      </c>
      <c r="AJ5">
        <v>14</v>
      </c>
      <c r="AK5">
        <v>0.03</v>
      </c>
      <c r="AL5">
        <v>647</v>
      </c>
      <c r="AM5">
        <v>1.35</v>
      </c>
      <c r="AN5" t="s">
        <v>76</v>
      </c>
      <c r="AO5" t="s">
        <v>76</v>
      </c>
      <c r="AP5">
        <v>14</v>
      </c>
      <c r="AQ5">
        <v>0.03</v>
      </c>
      <c r="AR5">
        <v>34610</v>
      </c>
      <c r="AS5">
        <v>7.01</v>
      </c>
    </row>
    <row r="6" spans="1:45" x14ac:dyDescent="0.15">
      <c r="A6" t="s">
        <v>166</v>
      </c>
      <c r="B6">
        <v>4118</v>
      </c>
      <c r="C6">
        <v>76.260000000000005</v>
      </c>
      <c r="D6">
        <v>72</v>
      </c>
      <c r="E6">
        <v>2.06</v>
      </c>
      <c r="F6">
        <v>27</v>
      </c>
      <c r="G6">
        <v>0.77</v>
      </c>
      <c r="H6">
        <v>208</v>
      </c>
      <c r="I6">
        <v>5.94</v>
      </c>
      <c r="J6">
        <v>104</v>
      </c>
      <c r="K6">
        <v>2.97</v>
      </c>
      <c r="L6">
        <v>20</v>
      </c>
      <c r="M6">
        <v>0.56999999999999995</v>
      </c>
      <c r="N6">
        <v>58</v>
      </c>
      <c r="O6">
        <v>1.66</v>
      </c>
      <c r="P6">
        <v>16</v>
      </c>
      <c r="Q6">
        <v>0.46</v>
      </c>
      <c r="R6">
        <v>5</v>
      </c>
      <c r="S6">
        <v>0.14000000000000001</v>
      </c>
      <c r="X6">
        <v>2</v>
      </c>
      <c r="Y6">
        <v>0.06</v>
      </c>
      <c r="AB6">
        <v>2</v>
      </c>
      <c r="AC6">
        <v>0.06</v>
      </c>
      <c r="AD6" t="s">
        <v>76</v>
      </c>
      <c r="AE6" t="s">
        <v>76</v>
      </c>
      <c r="AF6">
        <v>4</v>
      </c>
      <c r="AG6">
        <v>0.33</v>
      </c>
      <c r="AH6" t="s">
        <v>76</v>
      </c>
      <c r="AI6" t="s">
        <v>76</v>
      </c>
      <c r="AJ6" t="s">
        <v>76</v>
      </c>
      <c r="AK6" t="s">
        <v>76</v>
      </c>
      <c r="AL6">
        <v>2</v>
      </c>
      <c r="AM6">
        <v>2</v>
      </c>
      <c r="AN6" t="s">
        <v>76</v>
      </c>
      <c r="AO6" t="s">
        <v>76</v>
      </c>
      <c r="AP6" t="s">
        <v>76</v>
      </c>
      <c r="AQ6" t="s">
        <v>76</v>
      </c>
      <c r="AR6">
        <v>825</v>
      </c>
      <c r="AS6">
        <v>15.28</v>
      </c>
    </row>
    <row r="7" spans="1:45" x14ac:dyDescent="0.15">
      <c r="A7" t="s">
        <v>167</v>
      </c>
      <c r="B7">
        <v>248</v>
      </c>
      <c r="C7">
        <v>49.6</v>
      </c>
      <c r="D7">
        <v>6</v>
      </c>
      <c r="E7">
        <v>2</v>
      </c>
      <c r="F7">
        <v>2</v>
      </c>
      <c r="G7">
        <v>0.67</v>
      </c>
      <c r="H7">
        <v>3</v>
      </c>
      <c r="I7">
        <v>1</v>
      </c>
      <c r="J7">
        <v>1</v>
      </c>
      <c r="K7">
        <v>0.33</v>
      </c>
      <c r="L7">
        <v>2</v>
      </c>
      <c r="M7">
        <v>0.67</v>
      </c>
      <c r="N7">
        <v>4</v>
      </c>
      <c r="O7">
        <v>1.33</v>
      </c>
      <c r="P7" t="s">
        <v>76</v>
      </c>
      <c r="Q7" t="s">
        <v>76</v>
      </c>
      <c r="R7" t="s">
        <v>76</v>
      </c>
      <c r="S7" t="s">
        <v>76</v>
      </c>
      <c r="X7" t="s">
        <v>76</v>
      </c>
      <c r="Y7" t="s">
        <v>76</v>
      </c>
      <c r="AB7" t="s">
        <v>76</v>
      </c>
      <c r="AC7" t="s">
        <v>76</v>
      </c>
      <c r="AD7" t="s">
        <v>76</v>
      </c>
      <c r="AE7" t="s">
        <v>76</v>
      </c>
      <c r="AF7" t="s">
        <v>76</v>
      </c>
      <c r="AG7" t="s">
        <v>76</v>
      </c>
      <c r="AH7" t="s">
        <v>76</v>
      </c>
      <c r="AI7" t="s">
        <v>76</v>
      </c>
      <c r="AJ7" t="s">
        <v>76</v>
      </c>
      <c r="AK7" t="s">
        <v>76</v>
      </c>
      <c r="AL7" t="s">
        <v>76</v>
      </c>
      <c r="AM7" t="s">
        <v>76</v>
      </c>
      <c r="AN7" t="s">
        <v>76</v>
      </c>
      <c r="AO7" t="s">
        <v>76</v>
      </c>
      <c r="AP7" t="s">
        <v>76</v>
      </c>
      <c r="AQ7" t="s">
        <v>76</v>
      </c>
      <c r="AR7">
        <v>74</v>
      </c>
      <c r="AS7">
        <v>14.8</v>
      </c>
    </row>
    <row r="8" spans="1:45" x14ac:dyDescent="0.15">
      <c r="A8" t="s">
        <v>168</v>
      </c>
      <c r="B8">
        <v>503</v>
      </c>
      <c r="C8">
        <v>50.3</v>
      </c>
      <c r="D8">
        <v>14</v>
      </c>
      <c r="E8">
        <v>2.33</v>
      </c>
      <c r="F8">
        <v>3</v>
      </c>
      <c r="G8">
        <v>0.5</v>
      </c>
      <c r="H8">
        <v>15</v>
      </c>
      <c r="I8">
        <v>2.5</v>
      </c>
      <c r="J8">
        <v>56</v>
      </c>
      <c r="K8">
        <v>9.33</v>
      </c>
      <c r="L8">
        <v>1</v>
      </c>
      <c r="M8">
        <v>0.17</v>
      </c>
      <c r="N8">
        <v>5</v>
      </c>
      <c r="O8">
        <v>0.83</v>
      </c>
      <c r="P8">
        <v>15</v>
      </c>
      <c r="Q8">
        <v>2.5</v>
      </c>
      <c r="R8" t="s">
        <v>76</v>
      </c>
      <c r="S8" t="s">
        <v>76</v>
      </c>
      <c r="X8" t="s">
        <v>76</v>
      </c>
      <c r="Y8" t="s">
        <v>76</v>
      </c>
      <c r="AB8" t="s">
        <v>76</v>
      </c>
      <c r="AC8" t="s">
        <v>76</v>
      </c>
      <c r="AD8" t="s">
        <v>76</v>
      </c>
      <c r="AE8" t="s">
        <v>76</v>
      </c>
      <c r="AF8" t="s">
        <v>76</v>
      </c>
      <c r="AG8" t="s">
        <v>76</v>
      </c>
      <c r="AH8" t="s">
        <v>76</v>
      </c>
      <c r="AI8" t="s">
        <v>76</v>
      </c>
      <c r="AJ8" t="s">
        <v>76</v>
      </c>
      <c r="AK8" t="s">
        <v>76</v>
      </c>
      <c r="AL8">
        <v>1</v>
      </c>
      <c r="AM8">
        <v>1</v>
      </c>
      <c r="AN8" t="s">
        <v>76</v>
      </c>
      <c r="AO8" t="s">
        <v>76</v>
      </c>
      <c r="AP8" t="s">
        <v>76</v>
      </c>
      <c r="AQ8" t="s">
        <v>76</v>
      </c>
      <c r="AR8">
        <v>141</v>
      </c>
      <c r="AS8">
        <v>14.1</v>
      </c>
    </row>
    <row r="9" spans="1:45" x14ac:dyDescent="0.15">
      <c r="A9" t="s">
        <v>169</v>
      </c>
      <c r="B9">
        <v>768</v>
      </c>
      <c r="C9">
        <v>59.08</v>
      </c>
      <c r="D9">
        <v>17</v>
      </c>
      <c r="E9">
        <v>2.13</v>
      </c>
      <c r="F9">
        <v>5</v>
      </c>
      <c r="G9">
        <v>0.63</v>
      </c>
      <c r="H9">
        <v>67</v>
      </c>
      <c r="I9">
        <v>8.3800000000000008</v>
      </c>
      <c r="J9">
        <v>9</v>
      </c>
      <c r="K9">
        <v>1.1299999999999999</v>
      </c>
      <c r="L9">
        <v>8</v>
      </c>
      <c r="M9">
        <v>1</v>
      </c>
      <c r="N9">
        <v>10</v>
      </c>
      <c r="O9">
        <v>1.25</v>
      </c>
      <c r="P9" t="s">
        <v>76</v>
      </c>
      <c r="Q9" t="s">
        <v>76</v>
      </c>
      <c r="R9">
        <v>4</v>
      </c>
      <c r="S9">
        <v>0.5</v>
      </c>
      <c r="X9" t="s">
        <v>76</v>
      </c>
      <c r="Y9" t="s">
        <v>76</v>
      </c>
      <c r="AB9" t="s">
        <v>76</v>
      </c>
      <c r="AC9" t="s">
        <v>76</v>
      </c>
      <c r="AD9" t="s">
        <v>76</v>
      </c>
      <c r="AE9" t="s">
        <v>76</v>
      </c>
      <c r="AF9" t="s">
        <v>76</v>
      </c>
      <c r="AG9" t="s">
        <v>76</v>
      </c>
      <c r="AH9" t="s">
        <v>76</v>
      </c>
      <c r="AI9" t="s">
        <v>76</v>
      </c>
      <c r="AJ9" t="s">
        <v>76</v>
      </c>
      <c r="AK9" t="s">
        <v>76</v>
      </c>
      <c r="AL9">
        <v>1</v>
      </c>
      <c r="AM9">
        <v>1</v>
      </c>
      <c r="AN9" t="s">
        <v>76</v>
      </c>
      <c r="AO9" t="s">
        <v>76</v>
      </c>
      <c r="AP9" t="s">
        <v>76</v>
      </c>
      <c r="AQ9" t="s">
        <v>76</v>
      </c>
      <c r="AR9">
        <v>231</v>
      </c>
      <c r="AS9">
        <v>17.77</v>
      </c>
    </row>
    <row r="10" spans="1:45" x14ac:dyDescent="0.15">
      <c r="A10" t="s">
        <v>170</v>
      </c>
      <c r="B10">
        <v>948</v>
      </c>
      <c r="C10">
        <v>118.5</v>
      </c>
      <c r="D10">
        <v>22</v>
      </c>
      <c r="E10">
        <v>4.4000000000000004</v>
      </c>
      <c r="F10">
        <v>9</v>
      </c>
      <c r="G10">
        <v>1.8</v>
      </c>
      <c r="H10">
        <v>58</v>
      </c>
      <c r="I10">
        <v>11.6</v>
      </c>
      <c r="J10">
        <v>12</v>
      </c>
      <c r="K10">
        <v>2.4</v>
      </c>
      <c r="L10">
        <v>2</v>
      </c>
      <c r="M10">
        <v>0.4</v>
      </c>
      <c r="N10">
        <v>6</v>
      </c>
      <c r="O10">
        <v>1.2</v>
      </c>
      <c r="P10">
        <v>1</v>
      </c>
      <c r="Q10">
        <v>0.2</v>
      </c>
      <c r="R10">
        <v>1</v>
      </c>
      <c r="S10">
        <v>0.2</v>
      </c>
      <c r="X10" t="s">
        <v>76</v>
      </c>
      <c r="Y10" t="s">
        <v>76</v>
      </c>
      <c r="AB10" t="s">
        <v>76</v>
      </c>
      <c r="AC10" t="s">
        <v>76</v>
      </c>
      <c r="AD10" t="s">
        <v>76</v>
      </c>
      <c r="AE10" t="s">
        <v>76</v>
      </c>
      <c r="AF10" t="s">
        <v>76</v>
      </c>
      <c r="AG10" t="s">
        <v>76</v>
      </c>
      <c r="AH10" t="s">
        <v>76</v>
      </c>
      <c r="AI10" t="s">
        <v>76</v>
      </c>
      <c r="AJ10" t="s">
        <v>76</v>
      </c>
      <c r="AK10" t="s">
        <v>76</v>
      </c>
      <c r="AL10">
        <v>3</v>
      </c>
      <c r="AM10">
        <v>3</v>
      </c>
      <c r="AN10" t="s">
        <v>76</v>
      </c>
      <c r="AO10" t="s">
        <v>76</v>
      </c>
      <c r="AP10" t="s">
        <v>76</v>
      </c>
      <c r="AQ10" t="s">
        <v>76</v>
      </c>
      <c r="AR10">
        <v>162</v>
      </c>
      <c r="AS10">
        <v>20.25</v>
      </c>
    </row>
    <row r="11" spans="1:45" x14ac:dyDescent="0.15">
      <c r="A11" t="s">
        <v>171</v>
      </c>
      <c r="B11">
        <v>612</v>
      </c>
      <c r="C11">
        <v>76.5</v>
      </c>
      <c r="D11">
        <v>3</v>
      </c>
      <c r="E11">
        <v>0.6</v>
      </c>
      <c r="F11">
        <v>1</v>
      </c>
      <c r="G11">
        <v>0.2</v>
      </c>
      <c r="H11">
        <v>20</v>
      </c>
      <c r="I11">
        <v>4</v>
      </c>
      <c r="J11">
        <v>7</v>
      </c>
      <c r="K11">
        <v>1.4</v>
      </c>
      <c r="L11">
        <v>5</v>
      </c>
      <c r="M11">
        <v>1</v>
      </c>
      <c r="N11">
        <v>5</v>
      </c>
      <c r="O11">
        <v>1</v>
      </c>
      <c r="P11" t="s">
        <v>76</v>
      </c>
      <c r="Q11" t="s">
        <v>76</v>
      </c>
      <c r="R11">
        <v>1</v>
      </c>
      <c r="S11">
        <v>0.2</v>
      </c>
      <c r="X11" t="s">
        <v>76</v>
      </c>
      <c r="Y11" t="s">
        <v>76</v>
      </c>
      <c r="AB11" t="s">
        <v>76</v>
      </c>
      <c r="AC11" t="s">
        <v>76</v>
      </c>
      <c r="AD11" t="s">
        <v>76</v>
      </c>
      <c r="AE11" t="s">
        <v>76</v>
      </c>
      <c r="AF11" t="s">
        <v>76</v>
      </c>
      <c r="AG11" t="s">
        <v>76</v>
      </c>
      <c r="AH11" t="s">
        <v>172</v>
      </c>
      <c r="AI11" t="s">
        <v>172</v>
      </c>
      <c r="AJ11" t="s">
        <v>172</v>
      </c>
      <c r="AK11" t="s">
        <v>172</v>
      </c>
      <c r="AL11" t="s">
        <v>172</v>
      </c>
      <c r="AM11" t="s">
        <v>172</v>
      </c>
      <c r="AN11" t="s">
        <v>172</v>
      </c>
      <c r="AO11" t="s">
        <v>172</v>
      </c>
      <c r="AP11" t="s">
        <v>172</v>
      </c>
      <c r="AQ11" t="s">
        <v>172</v>
      </c>
      <c r="AR11">
        <v>152</v>
      </c>
      <c r="AS11">
        <v>19</v>
      </c>
    </row>
    <row r="12" spans="1:45" x14ac:dyDescent="0.15">
      <c r="A12" t="s">
        <v>173</v>
      </c>
      <c r="B12">
        <v>442</v>
      </c>
      <c r="C12">
        <v>55.25</v>
      </c>
      <c r="D12">
        <v>12</v>
      </c>
      <c r="E12">
        <v>2.4</v>
      </c>
      <c r="F12">
        <v>10</v>
      </c>
      <c r="G12">
        <v>2</v>
      </c>
      <c r="H12">
        <v>17</v>
      </c>
      <c r="I12">
        <v>3.4</v>
      </c>
      <c r="J12" t="s">
        <v>76</v>
      </c>
      <c r="K12" t="s">
        <v>76</v>
      </c>
      <c r="L12">
        <v>1</v>
      </c>
      <c r="M12">
        <v>0.2</v>
      </c>
      <c r="N12">
        <v>9</v>
      </c>
      <c r="O12">
        <v>1.8</v>
      </c>
      <c r="P12" t="s">
        <v>76</v>
      </c>
      <c r="Q12" t="s">
        <v>76</v>
      </c>
      <c r="R12" t="s">
        <v>76</v>
      </c>
      <c r="S12" t="s">
        <v>76</v>
      </c>
      <c r="X12" t="s">
        <v>76</v>
      </c>
      <c r="Y12" t="s">
        <v>76</v>
      </c>
      <c r="AB12" t="s">
        <v>76</v>
      </c>
      <c r="AC12" t="s">
        <v>76</v>
      </c>
      <c r="AD12" t="s">
        <v>76</v>
      </c>
      <c r="AE12" t="s">
        <v>76</v>
      </c>
      <c r="AF12" t="s">
        <v>76</v>
      </c>
      <c r="AG12" t="s">
        <v>76</v>
      </c>
      <c r="AH12" t="s">
        <v>76</v>
      </c>
      <c r="AI12" t="s">
        <v>76</v>
      </c>
      <c r="AJ12" t="s">
        <v>76</v>
      </c>
      <c r="AK12" t="s">
        <v>76</v>
      </c>
      <c r="AL12">
        <v>5</v>
      </c>
      <c r="AM12">
        <v>5</v>
      </c>
      <c r="AN12" t="s">
        <v>76</v>
      </c>
      <c r="AO12" t="s">
        <v>76</v>
      </c>
      <c r="AP12" t="s">
        <v>76</v>
      </c>
      <c r="AQ12" t="s">
        <v>76</v>
      </c>
      <c r="AR12">
        <v>135</v>
      </c>
      <c r="AS12">
        <v>16.88</v>
      </c>
    </row>
    <row r="13" spans="1:45" x14ac:dyDescent="0.15">
      <c r="A13" t="s">
        <v>174</v>
      </c>
      <c r="B13">
        <v>344</v>
      </c>
      <c r="C13">
        <v>57.33</v>
      </c>
      <c r="D13">
        <v>1</v>
      </c>
      <c r="E13">
        <v>0.33</v>
      </c>
      <c r="F13">
        <v>1</v>
      </c>
      <c r="G13">
        <v>0.33</v>
      </c>
      <c r="H13">
        <v>17</v>
      </c>
      <c r="I13">
        <v>5.67</v>
      </c>
      <c r="J13">
        <v>1</v>
      </c>
      <c r="K13">
        <v>0.33</v>
      </c>
      <c r="L13">
        <v>1</v>
      </c>
      <c r="M13">
        <v>0.33</v>
      </c>
      <c r="N13">
        <v>7</v>
      </c>
      <c r="O13">
        <v>2.33</v>
      </c>
      <c r="P13" t="s">
        <v>76</v>
      </c>
      <c r="Q13" t="s">
        <v>76</v>
      </c>
      <c r="R13">
        <v>1</v>
      </c>
      <c r="S13">
        <v>0.33</v>
      </c>
      <c r="X13">
        <v>1</v>
      </c>
      <c r="Y13">
        <v>0.33</v>
      </c>
      <c r="AB13" t="s">
        <v>76</v>
      </c>
      <c r="AC13" t="s">
        <v>76</v>
      </c>
      <c r="AD13" t="s">
        <v>76</v>
      </c>
      <c r="AE13" t="s">
        <v>76</v>
      </c>
      <c r="AF13" t="s">
        <v>76</v>
      </c>
      <c r="AG13" t="s">
        <v>76</v>
      </c>
      <c r="AH13" t="s">
        <v>76</v>
      </c>
      <c r="AI13" t="s">
        <v>76</v>
      </c>
      <c r="AJ13" t="s">
        <v>76</v>
      </c>
      <c r="AK13" t="s">
        <v>76</v>
      </c>
      <c r="AL13">
        <v>2</v>
      </c>
      <c r="AM13">
        <v>2</v>
      </c>
      <c r="AN13" t="s">
        <v>76</v>
      </c>
      <c r="AO13" t="s">
        <v>76</v>
      </c>
      <c r="AP13" t="s">
        <v>76</v>
      </c>
      <c r="AQ13" t="s">
        <v>76</v>
      </c>
      <c r="AR13">
        <v>108</v>
      </c>
      <c r="AS13">
        <v>18</v>
      </c>
    </row>
    <row r="14" spans="1:45" x14ac:dyDescent="0.15">
      <c r="A14" t="s">
        <v>175</v>
      </c>
      <c r="B14">
        <v>141</v>
      </c>
      <c r="C14">
        <v>47</v>
      </c>
      <c r="D14">
        <v>7</v>
      </c>
      <c r="E14">
        <v>3.5</v>
      </c>
      <c r="F14" t="s">
        <v>76</v>
      </c>
      <c r="G14" t="s">
        <v>76</v>
      </c>
      <c r="H14">
        <v>19</v>
      </c>
      <c r="I14">
        <v>9.5</v>
      </c>
      <c r="J14" t="s">
        <v>76</v>
      </c>
      <c r="K14" t="s">
        <v>76</v>
      </c>
      <c r="L14">
        <v>3</v>
      </c>
      <c r="M14">
        <v>1.5</v>
      </c>
      <c r="N14">
        <v>4</v>
      </c>
      <c r="O14">
        <v>2</v>
      </c>
      <c r="P14" t="s">
        <v>76</v>
      </c>
      <c r="Q14" t="s">
        <v>76</v>
      </c>
      <c r="R14" t="s">
        <v>76</v>
      </c>
      <c r="S14" t="s">
        <v>76</v>
      </c>
      <c r="X14" t="s">
        <v>76</v>
      </c>
      <c r="Y14" t="s">
        <v>76</v>
      </c>
      <c r="AB14" t="s">
        <v>76</v>
      </c>
      <c r="AC14" t="s">
        <v>76</v>
      </c>
      <c r="AD14" t="s">
        <v>172</v>
      </c>
      <c r="AE14" t="s">
        <v>172</v>
      </c>
      <c r="AF14" t="s">
        <v>172</v>
      </c>
      <c r="AG14" t="s">
        <v>172</v>
      </c>
      <c r="AH14" t="s">
        <v>76</v>
      </c>
      <c r="AI14" t="s">
        <v>76</v>
      </c>
      <c r="AJ14" t="s">
        <v>76</v>
      </c>
      <c r="AK14" t="s">
        <v>76</v>
      </c>
      <c r="AL14" t="s">
        <v>76</v>
      </c>
      <c r="AM14" t="s">
        <v>76</v>
      </c>
      <c r="AN14" t="s">
        <v>76</v>
      </c>
      <c r="AO14" t="s">
        <v>76</v>
      </c>
      <c r="AP14" t="s">
        <v>76</v>
      </c>
      <c r="AQ14" t="s">
        <v>76</v>
      </c>
      <c r="AR14">
        <v>49</v>
      </c>
      <c r="AS14">
        <v>16.329999999999998</v>
      </c>
    </row>
    <row r="15" spans="1:45" x14ac:dyDescent="0.15">
      <c r="A15" t="s">
        <v>176</v>
      </c>
      <c r="B15">
        <v>206</v>
      </c>
      <c r="C15">
        <v>68.67</v>
      </c>
      <c r="D15">
        <v>1</v>
      </c>
      <c r="E15">
        <v>0.5</v>
      </c>
      <c r="F15">
        <v>1</v>
      </c>
      <c r="G15">
        <v>0.5</v>
      </c>
      <c r="H15">
        <v>35</v>
      </c>
      <c r="I15">
        <v>17.5</v>
      </c>
      <c r="J15" t="s">
        <v>76</v>
      </c>
      <c r="K15" t="s">
        <v>76</v>
      </c>
      <c r="L15" t="s">
        <v>76</v>
      </c>
      <c r="M15" t="s">
        <v>76</v>
      </c>
      <c r="N15">
        <v>4</v>
      </c>
      <c r="O15">
        <v>2</v>
      </c>
      <c r="P15" t="s">
        <v>76</v>
      </c>
      <c r="Q15" t="s">
        <v>76</v>
      </c>
      <c r="R15" t="s">
        <v>76</v>
      </c>
      <c r="S15" t="s">
        <v>76</v>
      </c>
      <c r="X15" t="s">
        <v>76</v>
      </c>
      <c r="Y15" t="s">
        <v>76</v>
      </c>
      <c r="AB15" t="s">
        <v>76</v>
      </c>
      <c r="AC15" t="s">
        <v>76</v>
      </c>
      <c r="AD15" t="s">
        <v>172</v>
      </c>
      <c r="AE15" t="s">
        <v>172</v>
      </c>
      <c r="AF15" t="s">
        <v>172</v>
      </c>
      <c r="AG15" t="s">
        <v>172</v>
      </c>
      <c r="AH15" t="s">
        <v>76</v>
      </c>
      <c r="AI15" t="s">
        <v>76</v>
      </c>
      <c r="AJ15" t="s">
        <v>76</v>
      </c>
      <c r="AK15" t="s">
        <v>76</v>
      </c>
      <c r="AL15">
        <v>9</v>
      </c>
      <c r="AM15">
        <v>9</v>
      </c>
      <c r="AN15" t="s">
        <v>76</v>
      </c>
      <c r="AO15" t="s">
        <v>76</v>
      </c>
      <c r="AP15" t="s">
        <v>76</v>
      </c>
      <c r="AQ15" t="s">
        <v>76</v>
      </c>
      <c r="AR15">
        <v>97</v>
      </c>
      <c r="AS15">
        <v>32.33</v>
      </c>
    </row>
    <row r="16" spans="1:45" x14ac:dyDescent="0.15">
      <c r="A16" t="s">
        <v>177</v>
      </c>
      <c r="B16">
        <v>403</v>
      </c>
      <c r="C16">
        <v>80.599999999999994</v>
      </c>
      <c r="D16">
        <v>2</v>
      </c>
      <c r="E16">
        <v>0.67</v>
      </c>
      <c r="F16">
        <v>1</v>
      </c>
      <c r="G16">
        <v>0.33</v>
      </c>
      <c r="H16">
        <v>2</v>
      </c>
      <c r="I16">
        <v>0.67</v>
      </c>
      <c r="J16" t="s">
        <v>76</v>
      </c>
      <c r="K16" t="s">
        <v>76</v>
      </c>
      <c r="L16" t="s">
        <v>76</v>
      </c>
      <c r="M16" t="s">
        <v>76</v>
      </c>
      <c r="N16">
        <v>1</v>
      </c>
      <c r="O16">
        <v>0.33</v>
      </c>
      <c r="P16" t="s">
        <v>76</v>
      </c>
      <c r="Q16" t="s">
        <v>76</v>
      </c>
      <c r="R16" t="s">
        <v>76</v>
      </c>
      <c r="S16" t="s">
        <v>76</v>
      </c>
      <c r="X16" t="s">
        <v>76</v>
      </c>
      <c r="Y16" t="s">
        <v>76</v>
      </c>
      <c r="AB16" t="s">
        <v>76</v>
      </c>
      <c r="AC16" t="s">
        <v>76</v>
      </c>
      <c r="AD16" t="s">
        <v>172</v>
      </c>
      <c r="AE16" t="s">
        <v>172</v>
      </c>
      <c r="AF16" t="s">
        <v>172</v>
      </c>
      <c r="AG16" t="s">
        <v>172</v>
      </c>
      <c r="AH16" t="s">
        <v>76</v>
      </c>
      <c r="AI16" t="s">
        <v>76</v>
      </c>
      <c r="AJ16">
        <v>1</v>
      </c>
      <c r="AK16">
        <v>1</v>
      </c>
      <c r="AL16">
        <v>3</v>
      </c>
      <c r="AM16">
        <v>3</v>
      </c>
      <c r="AN16" t="s">
        <v>76</v>
      </c>
      <c r="AO16" t="s">
        <v>76</v>
      </c>
      <c r="AP16" t="s">
        <v>76</v>
      </c>
      <c r="AQ16" t="s">
        <v>76</v>
      </c>
      <c r="AR16">
        <v>78</v>
      </c>
      <c r="AS16">
        <v>15.6</v>
      </c>
    </row>
    <row r="17" spans="1:45" x14ac:dyDescent="0.15">
      <c r="A17" t="s">
        <v>178</v>
      </c>
      <c r="B17">
        <v>181</v>
      </c>
      <c r="C17">
        <v>90.5</v>
      </c>
      <c r="D17">
        <v>1</v>
      </c>
      <c r="E17">
        <v>1</v>
      </c>
      <c r="F17" t="s">
        <v>76</v>
      </c>
      <c r="G17" t="s">
        <v>76</v>
      </c>
      <c r="H17" t="s">
        <v>76</v>
      </c>
      <c r="I17" t="s">
        <v>76</v>
      </c>
      <c r="J17">
        <v>1</v>
      </c>
      <c r="K17">
        <v>1</v>
      </c>
      <c r="L17" t="s">
        <v>76</v>
      </c>
      <c r="M17" t="s">
        <v>76</v>
      </c>
      <c r="N17">
        <v>2</v>
      </c>
      <c r="O17">
        <v>2</v>
      </c>
      <c r="P17" t="s">
        <v>76</v>
      </c>
      <c r="Q17" t="s">
        <v>76</v>
      </c>
      <c r="R17" t="s">
        <v>76</v>
      </c>
      <c r="S17" t="s">
        <v>76</v>
      </c>
      <c r="X17" t="s">
        <v>76</v>
      </c>
      <c r="Y17" t="s">
        <v>76</v>
      </c>
      <c r="AB17" t="s">
        <v>76</v>
      </c>
      <c r="AC17" t="s">
        <v>76</v>
      </c>
      <c r="AD17" t="s">
        <v>172</v>
      </c>
      <c r="AE17" t="s">
        <v>172</v>
      </c>
      <c r="AF17" t="s">
        <v>172</v>
      </c>
      <c r="AG17" t="s">
        <v>172</v>
      </c>
      <c r="AH17" t="s">
        <v>172</v>
      </c>
      <c r="AI17" t="s">
        <v>172</v>
      </c>
      <c r="AJ17" t="s">
        <v>172</v>
      </c>
      <c r="AK17" t="s">
        <v>172</v>
      </c>
      <c r="AL17" t="s">
        <v>172</v>
      </c>
      <c r="AM17" t="s">
        <v>172</v>
      </c>
      <c r="AN17" t="s">
        <v>172</v>
      </c>
      <c r="AO17" t="s">
        <v>172</v>
      </c>
      <c r="AP17" t="s">
        <v>172</v>
      </c>
      <c r="AQ17" t="s">
        <v>172</v>
      </c>
      <c r="AR17">
        <v>19</v>
      </c>
      <c r="AS17">
        <v>9.5</v>
      </c>
    </row>
    <row r="18" spans="1:45" x14ac:dyDescent="0.15">
      <c r="A18" t="s">
        <v>179</v>
      </c>
      <c r="B18">
        <v>146</v>
      </c>
      <c r="C18">
        <v>36.5</v>
      </c>
      <c r="D18">
        <v>4</v>
      </c>
      <c r="E18">
        <v>2</v>
      </c>
      <c r="F18" t="s">
        <v>76</v>
      </c>
      <c r="G18" t="s">
        <v>76</v>
      </c>
      <c r="H18">
        <v>2</v>
      </c>
      <c r="I18">
        <v>1</v>
      </c>
      <c r="J18" t="s">
        <v>76</v>
      </c>
      <c r="K18" t="s">
        <v>76</v>
      </c>
      <c r="L18">
        <v>1</v>
      </c>
      <c r="M18">
        <v>0.5</v>
      </c>
      <c r="N18" t="s">
        <v>76</v>
      </c>
      <c r="O18" t="s">
        <v>76</v>
      </c>
      <c r="P18" t="s">
        <v>76</v>
      </c>
      <c r="Q18" t="s">
        <v>76</v>
      </c>
      <c r="R18" t="s">
        <v>76</v>
      </c>
      <c r="S18" t="s">
        <v>76</v>
      </c>
      <c r="X18" t="s">
        <v>76</v>
      </c>
      <c r="Y18" t="s">
        <v>76</v>
      </c>
      <c r="AB18" t="s">
        <v>76</v>
      </c>
      <c r="AC18" t="s">
        <v>76</v>
      </c>
      <c r="AD18" t="s">
        <v>172</v>
      </c>
      <c r="AE18" t="s">
        <v>172</v>
      </c>
      <c r="AF18" t="s">
        <v>172</v>
      </c>
      <c r="AG18" t="s">
        <v>172</v>
      </c>
      <c r="AH18" t="s">
        <v>76</v>
      </c>
      <c r="AI18" t="s">
        <v>76</v>
      </c>
      <c r="AJ18" t="s">
        <v>76</v>
      </c>
      <c r="AK18" t="s">
        <v>76</v>
      </c>
      <c r="AL18">
        <v>2</v>
      </c>
      <c r="AM18">
        <v>2</v>
      </c>
      <c r="AN18" t="s">
        <v>76</v>
      </c>
      <c r="AO18" t="s">
        <v>76</v>
      </c>
      <c r="AP18" t="s">
        <v>76</v>
      </c>
      <c r="AQ18" t="s">
        <v>76</v>
      </c>
      <c r="AR18">
        <v>69</v>
      </c>
      <c r="AS18">
        <v>17.25</v>
      </c>
    </row>
    <row r="19" spans="1:45" x14ac:dyDescent="0.15">
      <c r="A19" t="s">
        <v>180</v>
      </c>
      <c r="B19">
        <v>102</v>
      </c>
      <c r="C19">
        <v>34</v>
      </c>
      <c r="D19">
        <v>4</v>
      </c>
      <c r="E19">
        <v>2</v>
      </c>
      <c r="F19" t="s">
        <v>76</v>
      </c>
      <c r="G19" t="s">
        <v>76</v>
      </c>
      <c r="H19">
        <v>4</v>
      </c>
      <c r="I19">
        <v>2</v>
      </c>
      <c r="J19" t="s">
        <v>76</v>
      </c>
      <c r="K19" t="s">
        <v>76</v>
      </c>
      <c r="L19" t="s">
        <v>76</v>
      </c>
      <c r="M19" t="s">
        <v>76</v>
      </c>
      <c r="N19" t="s">
        <v>76</v>
      </c>
      <c r="O19" t="s">
        <v>76</v>
      </c>
      <c r="P19" t="s">
        <v>76</v>
      </c>
      <c r="Q19" t="s">
        <v>76</v>
      </c>
      <c r="R19" t="s">
        <v>76</v>
      </c>
      <c r="S19" t="s">
        <v>76</v>
      </c>
      <c r="X19" t="s">
        <v>76</v>
      </c>
      <c r="Y19" t="s">
        <v>76</v>
      </c>
      <c r="AB19" t="s">
        <v>76</v>
      </c>
      <c r="AC19" t="s">
        <v>76</v>
      </c>
      <c r="AD19" t="s">
        <v>172</v>
      </c>
      <c r="AE19" t="s">
        <v>172</v>
      </c>
      <c r="AF19" t="s">
        <v>172</v>
      </c>
      <c r="AG19" t="s">
        <v>172</v>
      </c>
      <c r="AH19" t="s">
        <v>76</v>
      </c>
      <c r="AI19" t="s">
        <v>76</v>
      </c>
      <c r="AJ19" t="s">
        <v>76</v>
      </c>
      <c r="AK19" t="s">
        <v>76</v>
      </c>
      <c r="AL19">
        <v>1</v>
      </c>
      <c r="AM19">
        <v>1</v>
      </c>
      <c r="AN19" t="s">
        <v>76</v>
      </c>
      <c r="AO19" t="s">
        <v>76</v>
      </c>
      <c r="AP19" t="s">
        <v>76</v>
      </c>
      <c r="AQ19" t="s">
        <v>76</v>
      </c>
      <c r="AR19">
        <v>44</v>
      </c>
      <c r="AS19">
        <v>14.67</v>
      </c>
    </row>
    <row r="20" spans="1:45" x14ac:dyDescent="0.15">
      <c r="A20" t="s">
        <v>181</v>
      </c>
      <c r="B20">
        <v>169</v>
      </c>
      <c r="C20">
        <v>24.14</v>
      </c>
      <c r="D20">
        <v>4</v>
      </c>
      <c r="E20">
        <v>1</v>
      </c>
      <c r="F20">
        <v>2</v>
      </c>
      <c r="G20">
        <v>0.5</v>
      </c>
      <c r="H20">
        <v>6</v>
      </c>
      <c r="I20">
        <v>1.5</v>
      </c>
      <c r="J20">
        <v>5</v>
      </c>
      <c r="K20">
        <v>1.25</v>
      </c>
      <c r="L20" t="s">
        <v>76</v>
      </c>
      <c r="M20" t="s">
        <v>76</v>
      </c>
      <c r="N20" t="s">
        <v>76</v>
      </c>
      <c r="O20" t="s">
        <v>76</v>
      </c>
      <c r="P20">
        <v>12</v>
      </c>
      <c r="Q20">
        <v>3</v>
      </c>
      <c r="R20">
        <v>2</v>
      </c>
      <c r="S20">
        <v>0.5</v>
      </c>
      <c r="X20" t="s">
        <v>76</v>
      </c>
      <c r="Y20" t="s">
        <v>76</v>
      </c>
      <c r="AB20" t="s">
        <v>76</v>
      </c>
      <c r="AC20" t="s">
        <v>76</v>
      </c>
      <c r="AD20" t="s">
        <v>76</v>
      </c>
      <c r="AE20" t="s">
        <v>76</v>
      </c>
      <c r="AF20" t="s">
        <v>76</v>
      </c>
      <c r="AG20" t="s">
        <v>76</v>
      </c>
      <c r="AH20" t="s">
        <v>172</v>
      </c>
      <c r="AI20" t="s">
        <v>172</v>
      </c>
      <c r="AJ20" t="s">
        <v>172</v>
      </c>
      <c r="AK20" t="s">
        <v>172</v>
      </c>
      <c r="AL20" t="s">
        <v>172</v>
      </c>
      <c r="AM20" t="s">
        <v>172</v>
      </c>
      <c r="AN20" t="s">
        <v>172</v>
      </c>
      <c r="AO20" t="s">
        <v>172</v>
      </c>
      <c r="AP20" t="s">
        <v>172</v>
      </c>
      <c r="AQ20" t="s">
        <v>172</v>
      </c>
      <c r="AR20">
        <v>74</v>
      </c>
      <c r="AS20">
        <v>10.57</v>
      </c>
    </row>
    <row r="21" spans="1:45" x14ac:dyDescent="0.15">
      <c r="A21" t="s">
        <v>182</v>
      </c>
      <c r="B21">
        <v>236</v>
      </c>
      <c r="C21">
        <v>78.67</v>
      </c>
      <c r="D21" t="s">
        <v>76</v>
      </c>
      <c r="E21" t="s">
        <v>76</v>
      </c>
      <c r="F21">
        <v>1</v>
      </c>
      <c r="G21">
        <v>0.5</v>
      </c>
      <c r="H21">
        <v>3</v>
      </c>
      <c r="I21">
        <v>1.5</v>
      </c>
      <c r="J21" t="s">
        <v>76</v>
      </c>
      <c r="K21" t="s">
        <v>76</v>
      </c>
      <c r="L21" t="s">
        <v>76</v>
      </c>
      <c r="M21" t="s">
        <v>76</v>
      </c>
      <c r="N21">
        <v>2</v>
      </c>
      <c r="O21">
        <v>1</v>
      </c>
      <c r="P21" t="s">
        <v>76</v>
      </c>
      <c r="Q21" t="s">
        <v>76</v>
      </c>
      <c r="R21" t="s">
        <v>76</v>
      </c>
      <c r="S21" t="s">
        <v>76</v>
      </c>
      <c r="X21" t="s">
        <v>76</v>
      </c>
      <c r="Y21" t="s">
        <v>76</v>
      </c>
      <c r="AB21" t="s">
        <v>76</v>
      </c>
      <c r="AC21" t="s">
        <v>76</v>
      </c>
      <c r="AD21" t="s">
        <v>172</v>
      </c>
      <c r="AE21" t="s">
        <v>172</v>
      </c>
      <c r="AF21" t="s">
        <v>172</v>
      </c>
      <c r="AG21" t="s">
        <v>172</v>
      </c>
      <c r="AH21" t="s">
        <v>76</v>
      </c>
      <c r="AI21" t="s">
        <v>76</v>
      </c>
      <c r="AJ21" t="s">
        <v>76</v>
      </c>
      <c r="AK21" t="s">
        <v>76</v>
      </c>
      <c r="AL21">
        <v>2</v>
      </c>
      <c r="AM21">
        <v>2</v>
      </c>
      <c r="AN21" t="s">
        <v>76</v>
      </c>
      <c r="AO21" t="s">
        <v>76</v>
      </c>
      <c r="AP21" t="s">
        <v>76</v>
      </c>
      <c r="AQ21" t="s">
        <v>76</v>
      </c>
      <c r="AR21">
        <v>94</v>
      </c>
      <c r="AS21">
        <v>31.33</v>
      </c>
    </row>
    <row r="22" spans="1:45" x14ac:dyDescent="0.15">
      <c r="A22" t="s">
        <v>183</v>
      </c>
      <c r="B22">
        <v>518</v>
      </c>
      <c r="C22">
        <v>64.75</v>
      </c>
      <c r="D22">
        <v>1</v>
      </c>
      <c r="E22">
        <v>0.2</v>
      </c>
      <c r="F22">
        <v>1</v>
      </c>
      <c r="G22">
        <v>0.2</v>
      </c>
      <c r="H22">
        <v>44</v>
      </c>
      <c r="I22">
        <v>8.8000000000000007</v>
      </c>
      <c r="J22">
        <v>2</v>
      </c>
      <c r="K22">
        <v>0.4</v>
      </c>
      <c r="L22">
        <v>2</v>
      </c>
      <c r="M22">
        <v>0.4</v>
      </c>
      <c r="N22">
        <v>10</v>
      </c>
      <c r="O22">
        <v>2</v>
      </c>
      <c r="P22" t="s">
        <v>76</v>
      </c>
      <c r="Q22" t="s">
        <v>76</v>
      </c>
      <c r="R22">
        <v>2</v>
      </c>
      <c r="S22">
        <v>0.4</v>
      </c>
      <c r="X22" t="s">
        <v>76</v>
      </c>
      <c r="Y22" t="s">
        <v>76</v>
      </c>
      <c r="AB22" t="s">
        <v>76</v>
      </c>
      <c r="AC22" t="s">
        <v>76</v>
      </c>
      <c r="AD22" t="s">
        <v>76</v>
      </c>
      <c r="AE22" t="s">
        <v>76</v>
      </c>
      <c r="AF22" t="s">
        <v>76</v>
      </c>
      <c r="AG22" t="s">
        <v>76</v>
      </c>
      <c r="AH22" t="s">
        <v>76</v>
      </c>
      <c r="AI22" t="s">
        <v>76</v>
      </c>
      <c r="AJ22" t="s">
        <v>76</v>
      </c>
      <c r="AK22" t="s">
        <v>76</v>
      </c>
      <c r="AL22" t="s">
        <v>76</v>
      </c>
      <c r="AM22" t="s">
        <v>76</v>
      </c>
      <c r="AN22" t="s">
        <v>76</v>
      </c>
      <c r="AO22" t="s">
        <v>76</v>
      </c>
      <c r="AP22" t="s">
        <v>76</v>
      </c>
      <c r="AQ22" t="s">
        <v>76</v>
      </c>
      <c r="AR22">
        <v>256</v>
      </c>
      <c r="AS22">
        <v>32</v>
      </c>
    </row>
    <row r="23" spans="1:45" x14ac:dyDescent="0.15">
      <c r="A23" t="s">
        <v>184</v>
      </c>
      <c r="B23">
        <v>633</v>
      </c>
      <c r="C23">
        <v>79.13</v>
      </c>
      <c r="D23">
        <v>10</v>
      </c>
      <c r="E23">
        <v>2</v>
      </c>
      <c r="F23">
        <v>8</v>
      </c>
      <c r="G23">
        <v>1.6</v>
      </c>
      <c r="H23">
        <v>5</v>
      </c>
      <c r="I23">
        <v>1</v>
      </c>
      <c r="J23">
        <v>1</v>
      </c>
      <c r="K23">
        <v>0.2</v>
      </c>
      <c r="L23">
        <v>3</v>
      </c>
      <c r="M23">
        <v>0.6</v>
      </c>
      <c r="N23">
        <v>1</v>
      </c>
      <c r="O23">
        <v>0.2</v>
      </c>
      <c r="P23" t="s">
        <v>76</v>
      </c>
      <c r="Q23" t="s">
        <v>76</v>
      </c>
      <c r="R23" t="s">
        <v>76</v>
      </c>
      <c r="S23" t="s">
        <v>76</v>
      </c>
      <c r="X23" t="s">
        <v>76</v>
      </c>
      <c r="Y23" t="s">
        <v>76</v>
      </c>
      <c r="AB23" t="s">
        <v>76</v>
      </c>
      <c r="AC23" t="s">
        <v>76</v>
      </c>
      <c r="AD23" t="s">
        <v>76</v>
      </c>
      <c r="AE23" t="s">
        <v>76</v>
      </c>
      <c r="AF23" t="s">
        <v>76</v>
      </c>
      <c r="AG23" t="s">
        <v>76</v>
      </c>
      <c r="AH23" t="s">
        <v>76</v>
      </c>
      <c r="AI23" t="s">
        <v>76</v>
      </c>
      <c r="AJ23" t="s">
        <v>76</v>
      </c>
      <c r="AK23" t="s">
        <v>76</v>
      </c>
      <c r="AL23">
        <v>5</v>
      </c>
      <c r="AM23">
        <v>5</v>
      </c>
      <c r="AN23" t="s">
        <v>76</v>
      </c>
      <c r="AO23" t="s">
        <v>76</v>
      </c>
      <c r="AP23" t="s">
        <v>76</v>
      </c>
      <c r="AQ23" t="s">
        <v>76</v>
      </c>
      <c r="AR23">
        <v>110</v>
      </c>
      <c r="AS23">
        <v>13.75</v>
      </c>
    </row>
    <row r="24" spans="1:45" x14ac:dyDescent="0.15">
      <c r="A24" t="s">
        <v>185</v>
      </c>
      <c r="B24">
        <v>82</v>
      </c>
      <c r="C24">
        <v>27.33</v>
      </c>
      <c r="D24" t="s">
        <v>76</v>
      </c>
      <c r="E24" t="s">
        <v>76</v>
      </c>
      <c r="F24">
        <v>3</v>
      </c>
      <c r="G24">
        <v>3</v>
      </c>
      <c r="H24">
        <v>4</v>
      </c>
      <c r="I24">
        <v>4</v>
      </c>
      <c r="J24" t="s">
        <v>76</v>
      </c>
      <c r="K24" t="s">
        <v>76</v>
      </c>
      <c r="L24" t="s">
        <v>76</v>
      </c>
      <c r="M24" t="s">
        <v>76</v>
      </c>
      <c r="N24" t="s">
        <v>76</v>
      </c>
      <c r="O24" t="s">
        <v>76</v>
      </c>
      <c r="P24" t="s">
        <v>76</v>
      </c>
      <c r="Q24" t="s">
        <v>76</v>
      </c>
      <c r="R24" t="s">
        <v>76</v>
      </c>
      <c r="S24" t="s">
        <v>76</v>
      </c>
      <c r="X24" t="s">
        <v>76</v>
      </c>
      <c r="Y24" t="s">
        <v>76</v>
      </c>
      <c r="AB24" t="s">
        <v>76</v>
      </c>
      <c r="AC24" t="s">
        <v>76</v>
      </c>
      <c r="AD24" t="s">
        <v>172</v>
      </c>
      <c r="AE24" t="s">
        <v>172</v>
      </c>
      <c r="AF24" t="s">
        <v>172</v>
      </c>
      <c r="AG24" t="s">
        <v>172</v>
      </c>
      <c r="AH24" t="s">
        <v>76</v>
      </c>
      <c r="AI24" t="s">
        <v>76</v>
      </c>
      <c r="AJ24" t="s">
        <v>76</v>
      </c>
      <c r="AK24" t="s">
        <v>76</v>
      </c>
      <c r="AL24" t="s">
        <v>76</v>
      </c>
      <c r="AM24" t="s">
        <v>76</v>
      </c>
      <c r="AN24" t="s">
        <v>76</v>
      </c>
      <c r="AO24" t="s">
        <v>76</v>
      </c>
      <c r="AP24" t="s">
        <v>76</v>
      </c>
      <c r="AQ24" t="s">
        <v>76</v>
      </c>
      <c r="AR24">
        <v>14</v>
      </c>
      <c r="AS24">
        <v>4.67</v>
      </c>
    </row>
    <row r="25" spans="1:45" x14ac:dyDescent="0.15">
      <c r="A25" t="s">
        <v>186</v>
      </c>
      <c r="B25">
        <v>151</v>
      </c>
      <c r="C25">
        <v>50.33</v>
      </c>
      <c r="D25">
        <v>1</v>
      </c>
      <c r="E25">
        <v>0.5</v>
      </c>
      <c r="F25" t="s">
        <v>76</v>
      </c>
      <c r="G25" t="s">
        <v>76</v>
      </c>
      <c r="H25" t="s">
        <v>76</v>
      </c>
      <c r="I25" t="s">
        <v>76</v>
      </c>
      <c r="J25" t="s">
        <v>76</v>
      </c>
      <c r="K25" t="s">
        <v>76</v>
      </c>
      <c r="L25" t="s">
        <v>76</v>
      </c>
      <c r="M25" t="s">
        <v>76</v>
      </c>
      <c r="N25" t="s">
        <v>76</v>
      </c>
      <c r="O25" t="s">
        <v>76</v>
      </c>
      <c r="P25" t="s">
        <v>76</v>
      </c>
      <c r="Q25" t="s">
        <v>76</v>
      </c>
      <c r="R25" t="s">
        <v>76</v>
      </c>
      <c r="S25" t="s">
        <v>76</v>
      </c>
      <c r="X25" t="s">
        <v>76</v>
      </c>
      <c r="Y25" t="s">
        <v>76</v>
      </c>
      <c r="AB25" t="s">
        <v>76</v>
      </c>
      <c r="AC25" t="s">
        <v>76</v>
      </c>
      <c r="AD25" t="s">
        <v>172</v>
      </c>
      <c r="AE25" t="s">
        <v>172</v>
      </c>
      <c r="AF25" t="s">
        <v>172</v>
      </c>
      <c r="AG25" t="s">
        <v>172</v>
      </c>
      <c r="AH25" t="s">
        <v>172</v>
      </c>
      <c r="AI25" t="s">
        <v>172</v>
      </c>
      <c r="AJ25" t="s">
        <v>172</v>
      </c>
      <c r="AK25" t="s">
        <v>172</v>
      </c>
      <c r="AL25" t="s">
        <v>172</v>
      </c>
      <c r="AM25" t="s">
        <v>172</v>
      </c>
      <c r="AN25" t="s">
        <v>172</v>
      </c>
      <c r="AO25" t="s">
        <v>172</v>
      </c>
      <c r="AP25" t="s">
        <v>172</v>
      </c>
      <c r="AQ25" t="s">
        <v>172</v>
      </c>
      <c r="AR25">
        <v>30</v>
      </c>
      <c r="AS25">
        <v>10</v>
      </c>
    </row>
    <row r="26" spans="1:45" x14ac:dyDescent="0.15">
      <c r="A26" t="s">
        <v>187</v>
      </c>
      <c r="B26">
        <v>734</v>
      </c>
      <c r="C26">
        <v>61.17</v>
      </c>
      <c r="D26">
        <v>29</v>
      </c>
      <c r="E26">
        <v>3.63</v>
      </c>
      <c r="F26">
        <v>7</v>
      </c>
      <c r="G26">
        <v>0.88</v>
      </c>
      <c r="H26">
        <v>20</v>
      </c>
      <c r="I26">
        <v>2.5</v>
      </c>
      <c r="J26">
        <v>14</v>
      </c>
      <c r="K26">
        <v>1.75</v>
      </c>
      <c r="L26">
        <v>14</v>
      </c>
      <c r="M26">
        <v>1.75</v>
      </c>
      <c r="N26">
        <v>9</v>
      </c>
      <c r="O26">
        <v>1.1299999999999999</v>
      </c>
      <c r="P26" t="s">
        <v>76</v>
      </c>
      <c r="Q26" t="s">
        <v>76</v>
      </c>
      <c r="R26" t="s">
        <v>76</v>
      </c>
      <c r="S26" t="s">
        <v>76</v>
      </c>
      <c r="X26" t="s">
        <v>76</v>
      </c>
      <c r="Y26" t="s">
        <v>76</v>
      </c>
      <c r="AB26" t="s">
        <v>76</v>
      </c>
      <c r="AC26" t="s">
        <v>76</v>
      </c>
      <c r="AD26" t="s">
        <v>76</v>
      </c>
      <c r="AE26" t="s">
        <v>76</v>
      </c>
      <c r="AF26">
        <v>1</v>
      </c>
      <c r="AG26">
        <v>0.5</v>
      </c>
      <c r="AH26" t="s">
        <v>76</v>
      </c>
      <c r="AI26" t="s">
        <v>76</v>
      </c>
      <c r="AJ26" t="s">
        <v>76</v>
      </c>
      <c r="AK26" t="s">
        <v>76</v>
      </c>
      <c r="AL26" t="s">
        <v>76</v>
      </c>
      <c r="AM26" t="s">
        <v>76</v>
      </c>
      <c r="AN26" t="s">
        <v>76</v>
      </c>
      <c r="AO26" t="s">
        <v>76</v>
      </c>
      <c r="AP26" t="s">
        <v>76</v>
      </c>
      <c r="AQ26" t="s">
        <v>76</v>
      </c>
      <c r="AR26">
        <v>274</v>
      </c>
      <c r="AS26">
        <v>22.83</v>
      </c>
    </row>
    <row r="27" spans="1:45" x14ac:dyDescent="0.15">
      <c r="A27" t="s">
        <v>188</v>
      </c>
      <c r="B27">
        <v>513</v>
      </c>
      <c r="C27">
        <v>46.64</v>
      </c>
      <c r="D27" t="s">
        <v>76</v>
      </c>
      <c r="E27" t="s">
        <v>76</v>
      </c>
      <c r="F27">
        <v>2</v>
      </c>
      <c r="G27">
        <v>0.28999999999999998</v>
      </c>
      <c r="H27">
        <v>48</v>
      </c>
      <c r="I27">
        <v>6.86</v>
      </c>
      <c r="J27">
        <v>1</v>
      </c>
      <c r="K27">
        <v>0.14000000000000001</v>
      </c>
      <c r="L27">
        <v>3</v>
      </c>
      <c r="M27">
        <v>0.43</v>
      </c>
      <c r="N27">
        <v>11</v>
      </c>
      <c r="O27">
        <v>1.57</v>
      </c>
      <c r="P27" t="s">
        <v>76</v>
      </c>
      <c r="Q27" t="s">
        <v>76</v>
      </c>
      <c r="R27" t="s">
        <v>76</v>
      </c>
      <c r="S27" t="s">
        <v>76</v>
      </c>
      <c r="X27" t="s">
        <v>76</v>
      </c>
      <c r="Y27" t="s">
        <v>76</v>
      </c>
      <c r="AB27" t="s">
        <v>76</v>
      </c>
      <c r="AC27" t="s">
        <v>76</v>
      </c>
      <c r="AD27" t="s">
        <v>76</v>
      </c>
      <c r="AE27" t="s">
        <v>76</v>
      </c>
      <c r="AF27">
        <v>1</v>
      </c>
      <c r="AG27">
        <v>0.5</v>
      </c>
      <c r="AH27" t="s">
        <v>76</v>
      </c>
      <c r="AI27" t="s">
        <v>76</v>
      </c>
      <c r="AJ27" t="s">
        <v>76</v>
      </c>
      <c r="AK27" t="s">
        <v>76</v>
      </c>
      <c r="AL27" t="s">
        <v>76</v>
      </c>
      <c r="AM27" t="s">
        <v>76</v>
      </c>
      <c r="AN27" t="s">
        <v>76</v>
      </c>
      <c r="AO27" t="s">
        <v>76</v>
      </c>
      <c r="AP27" t="s">
        <v>76</v>
      </c>
      <c r="AQ27" t="s">
        <v>76</v>
      </c>
      <c r="AR27">
        <v>226</v>
      </c>
      <c r="AS27">
        <v>20.55</v>
      </c>
    </row>
    <row r="28" spans="1:45" x14ac:dyDescent="0.15">
      <c r="A28" t="s">
        <v>189</v>
      </c>
      <c r="B28">
        <v>48</v>
      </c>
      <c r="C28">
        <v>24</v>
      </c>
      <c r="D28" t="s">
        <v>76</v>
      </c>
      <c r="E28" t="s">
        <v>76</v>
      </c>
      <c r="F28">
        <v>3</v>
      </c>
      <c r="G28">
        <v>3</v>
      </c>
      <c r="H28">
        <v>4</v>
      </c>
      <c r="I28">
        <v>4</v>
      </c>
      <c r="J28" t="s">
        <v>76</v>
      </c>
      <c r="K28" t="s">
        <v>76</v>
      </c>
      <c r="L28" t="s">
        <v>76</v>
      </c>
      <c r="M28" t="s">
        <v>76</v>
      </c>
      <c r="N28" t="s">
        <v>76</v>
      </c>
      <c r="O28" t="s">
        <v>76</v>
      </c>
      <c r="P28" t="s">
        <v>76</v>
      </c>
      <c r="Q28" t="s">
        <v>76</v>
      </c>
      <c r="R28" t="s">
        <v>76</v>
      </c>
      <c r="S28" t="s">
        <v>76</v>
      </c>
      <c r="X28" t="s">
        <v>76</v>
      </c>
      <c r="Y28" t="s">
        <v>76</v>
      </c>
      <c r="AB28" t="s">
        <v>76</v>
      </c>
      <c r="AC28" t="s">
        <v>76</v>
      </c>
      <c r="AD28" t="s">
        <v>172</v>
      </c>
      <c r="AE28" t="s">
        <v>172</v>
      </c>
      <c r="AF28" t="s">
        <v>172</v>
      </c>
      <c r="AG28" t="s">
        <v>172</v>
      </c>
      <c r="AH28" t="s">
        <v>76</v>
      </c>
      <c r="AI28" t="s">
        <v>76</v>
      </c>
      <c r="AJ28" t="s">
        <v>76</v>
      </c>
      <c r="AK28" t="s">
        <v>76</v>
      </c>
      <c r="AL28" t="s">
        <v>76</v>
      </c>
      <c r="AM28" t="s">
        <v>76</v>
      </c>
      <c r="AN28" t="s">
        <v>76</v>
      </c>
      <c r="AO28" t="s">
        <v>76</v>
      </c>
      <c r="AP28" t="s">
        <v>76</v>
      </c>
      <c r="AQ28" t="s">
        <v>76</v>
      </c>
      <c r="AR28">
        <v>25</v>
      </c>
      <c r="AS28">
        <v>12.5</v>
      </c>
    </row>
    <row r="29" spans="1:45" x14ac:dyDescent="0.15">
      <c r="A29" t="s">
        <v>190</v>
      </c>
      <c r="B29">
        <v>177</v>
      </c>
      <c r="C29">
        <v>59</v>
      </c>
      <c r="D29" t="s">
        <v>76</v>
      </c>
      <c r="E29" t="s">
        <v>76</v>
      </c>
      <c r="F29" t="s">
        <v>76</v>
      </c>
      <c r="G29" t="s">
        <v>76</v>
      </c>
      <c r="H29">
        <v>6</v>
      </c>
      <c r="I29">
        <v>3</v>
      </c>
      <c r="J29" t="s">
        <v>76</v>
      </c>
      <c r="K29" t="s">
        <v>76</v>
      </c>
      <c r="L29">
        <v>2</v>
      </c>
      <c r="M29">
        <v>1</v>
      </c>
      <c r="N29">
        <v>6</v>
      </c>
      <c r="O29">
        <v>3</v>
      </c>
      <c r="P29">
        <v>1</v>
      </c>
      <c r="Q29">
        <v>0.5</v>
      </c>
      <c r="R29" t="s">
        <v>76</v>
      </c>
      <c r="S29" t="s">
        <v>76</v>
      </c>
      <c r="X29" t="s">
        <v>76</v>
      </c>
      <c r="Y29" t="s">
        <v>76</v>
      </c>
      <c r="AB29" t="s">
        <v>76</v>
      </c>
      <c r="AC29" t="s">
        <v>76</v>
      </c>
      <c r="AD29" t="s">
        <v>172</v>
      </c>
      <c r="AE29" t="s">
        <v>172</v>
      </c>
      <c r="AF29" t="s">
        <v>172</v>
      </c>
      <c r="AG29" t="s">
        <v>172</v>
      </c>
      <c r="AH29" t="s">
        <v>172</v>
      </c>
      <c r="AI29" t="s">
        <v>172</v>
      </c>
      <c r="AJ29" t="s">
        <v>172</v>
      </c>
      <c r="AK29" t="s">
        <v>172</v>
      </c>
      <c r="AL29" t="s">
        <v>172</v>
      </c>
      <c r="AM29" t="s">
        <v>172</v>
      </c>
      <c r="AN29" t="s">
        <v>172</v>
      </c>
      <c r="AO29" t="s">
        <v>172</v>
      </c>
      <c r="AP29" t="s">
        <v>172</v>
      </c>
      <c r="AQ29" t="s">
        <v>172</v>
      </c>
      <c r="AR29">
        <v>38</v>
      </c>
      <c r="AS29">
        <v>12.67</v>
      </c>
    </row>
    <row r="30" spans="1:45" x14ac:dyDescent="0.15">
      <c r="A30" t="s">
        <v>191</v>
      </c>
      <c r="B30">
        <v>78</v>
      </c>
      <c r="C30">
        <v>15.6</v>
      </c>
      <c r="D30">
        <v>1</v>
      </c>
      <c r="E30">
        <v>0.33</v>
      </c>
      <c r="F30" t="s">
        <v>76</v>
      </c>
      <c r="G30" t="s">
        <v>76</v>
      </c>
      <c r="H30">
        <v>4</v>
      </c>
      <c r="I30">
        <v>1.33</v>
      </c>
      <c r="J30">
        <v>3</v>
      </c>
      <c r="K30">
        <v>1</v>
      </c>
      <c r="L30" t="s">
        <v>76</v>
      </c>
      <c r="M30" t="s">
        <v>76</v>
      </c>
      <c r="N30" t="s">
        <v>76</v>
      </c>
      <c r="O30" t="s">
        <v>76</v>
      </c>
      <c r="P30" t="s">
        <v>76</v>
      </c>
      <c r="Q30" t="s">
        <v>76</v>
      </c>
      <c r="R30" t="s">
        <v>76</v>
      </c>
      <c r="S30" t="s">
        <v>76</v>
      </c>
      <c r="X30" t="s">
        <v>76</v>
      </c>
      <c r="Y30" t="s">
        <v>76</v>
      </c>
      <c r="AB30" t="s">
        <v>76</v>
      </c>
      <c r="AC30" t="s">
        <v>76</v>
      </c>
      <c r="AD30" t="s">
        <v>172</v>
      </c>
      <c r="AE30" t="s">
        <v>172</v>
      </c>
      <c r="AF30" t="s">
        <v>172</v>
      </c>
      <c r="AG30" t="s">
        <v>172</v>
      </c>
      <c r="AH30" t="s">
        <v>172</v>
      </c>
      <c r="AI30" t="s">
        <v>172</v>
      </c>
      <c r="AJ30" t="s">
        <v>172</v>
      </c>
      <c r="AK30" t="s">
        <v>172</v>
      </c>
      <c r="AL30" t="s">
        <v>172</v>
      </c>
      <c r="AM30" t="s">
        <v>172</v>
      </c>
      <c r="AN30" t="s">
        <v>172</v>
      </c>
      <c r="AO30" t="s">
        <v>172</v>
      </c>
      <c r="AP30" t="s">
        <v>172</v>
      </c>
      <c r="AQ30" t="s">
        <v>172</v>
      </c>
      <c r="AR30">
        <v>38</v>
      </c>
      <c r="AS30">
        <v>7.6</v>
      </c>
    </row>
    <row r="31" spans="1:45" x14ac:dyDescent="0.15">
      <c r="A31" t="s">
        <v>192</v>
      </c>
      <c r="B31">
        <v>345</v>
      </c>
      <c r="C31">
        <v>49.29</v>
      </c>
      <c r="D31" t="s">
        <v>76</v>
      </c>
      <c r="E31" t="s">
        <v>76</v>
      </c>
      <c r="F31" t="s">
        <v>76</v>
      </c>
      <c r="G31" t="s">
        <v>76</v>
      </c>
      <c r="H31">
        <v>23</v>
      </c>
      <c r="I31">
        <v>5.75</v>
      </c>
      <c r="J31" t="s">
        <v>76</v>
      </c>
      <c r="K31" t="s">
        <v>76</v>
      </c>
      <c r="L31">
        <v>6</v>
      </c>
      <c r="M31">
        <v>1.5</v>
      </c>
      <c r="N31">
        <v>2</v>
      </c>
      <c r="O31">
        <v>0.5</v>
      </c>
      <c r="P31" t="s">
        <v>76</v>
      </c>
      <c r="Q31" t="s">
        <v>76</v>
      </c>
      <c r="R31">
        <v>1</v>
      </c>
      <c r="S31">
        <v>0.25</v>
      </c>
      <c r="X31" t="s">
        <v>76</v>
      </c>
      <c r="Y31" t="s">
        <v>76</v>
      </c>
      <c r="AB31" t="s">
        <v>76</v>
      </c>
      <c r="AC31" t="s">
        <v>76</v>
      </c>
      <c r="AD31" t="s">
        <v>76</v>
      </c>
      <c r="AE31" t="s">
        <v>76</v>
      </c>
      <c r="AF31" t="s">
        <v>76</v>
      </c>
      <c r="AG31" t="s">
        <v>76</v>
      </c>
      <c r="AH31" t="s">
        <v>76</v>
      </c>
      <c r="AI31" t="s">
        <v>76</v>
      </c>
      <c r="AJ31" t="s">
        <v>76</v>
      </c>
      <c r="AK31" t="s">
        <v>76</v>
      </c>
      <c r="AL31" t="s">
        <v>76</v>
      </c>
      <c r="AM31" t="s">
        <v>76</v>
      </c>
      <c r="AN31" t="s">
        <v>76</v>
      </c>
      <c r="AO31" t="s">
        <v>76</v>
      </c>
      <c r="AP31" t="s">
        <v>76</v>
      </c>
      <c r="AQ31" t="s">
        <v>76</v>
      </c>
      <c r="AR31">
        <v>130</v>
      </c>
      <c r="AS31">
        <v>18.57</v>
      </c>
    </row>
    <row r="32" spans="1:45" x14ac:dyDescent="0.15">
      <c r="A32" t="s">
        <v>193</v>
      </c>
      <c r="B32">
        <v>183</v>
      </c>
      <c r="C32">
        <v>36.6</v>
      </c>
      <c r="D32" t="s">
        <v>76</v>
      </c>
      <c r="E32" t="s">
        <v>76</v>
      </c>
      <c r="F32">
        <v>5</v>
      </c>
      <c r="G32">
        <v>1.67</v>
      </c>
      <c r="H32">
        <v>31</v>
      </c>
      <c r="I32">
        <v>10.33</v>
      </c>
      <c r="J32" t="s">
        <v>76</v>
      </c>
      <c r="K32" t="s">
        <v>76</v>
      </c>
      <c r="L32" t="s">
        <v>76</v>
      </c>
      <c r="M32" t="s">
        <v>76</v>
      </c>
      <c r="N32" t="s">
        <v>76</v>
      </c>
      <c r="O32" t="s">
        <v>76</v>
      </c>
      <c r="P32" t="s">
        <v>76</v>
      </c>
      <c r="Q32" t="s">
        <v>76</v>
      </c>
      <c r="R32" t="s">
        <v>76</v>
      </c>
      <c r="S32" t="s">
        <v>76</v>
      </c>
      <c r="X32" t="s">
        <v>76</v>
      </c>
      <c r="Y32" t="s">
        <v>76</v>
      </c>
      <c r="AB32" t="s">
        <v>76</v>
      </c>
      <c r="AC32" t="s">
        <v>76</v>
      </c>
      <c r="AD32" t="s">
        <v>172</v>
      </c>
      <c r="AE32" t="s">
        <v>172</v>
      </c>
      <c r="AF32" t="s">
        <v>172</v>
      </c>
      <c r="AG32" t="s">
        <v>172</v>
      </c>
      <c r="AH32" t="s">
        <v>172</v>
      </c>
      <c r="AI32" t="s">
        <v>172</v>
      </c>
      <c r="AJ32" t="s">
        <v>172</v>
      </c>
      <c r="AK32" t="s">
        <v>172</v>
      </c>
      <c r="AL32" t="s">
        <v>172</v>
      </c>
      <c r="AM32" t="s">
        <v>172</v>
      </c>
      <c r="AN32" t="s">
        <v>172</v>
      </c>
      <c r="AO32" t="s">
        <v>172</v>
      </c>
      <c r="AP32" t="s">
        <v>172</v>
      </c>
      <c r="AQ32" t="s">
        <v>172</v>
      </c>
      <c r="AR32">
        <v>47</v>
      </c>
      <c r="AS32">
        <v>9.4</v>
      </c>
    </row>
    <row r="33" spans="1:45" x14ac:dyDescent="0.15">
      <c r="A33" t="s">
        <v>194</v>
      </c>
      <c r="B33">
        <v>114</v>
      </c>
      <c r="C33">
        <v>14.25</v>
      </c>
      <c r="D33" t="s">
        <v>76</v>
      </c>
      <c r="E33" t="s">
        <v>76</v>
      </c>
      <c r="F33" t="s">
        <v>76</v>
      </c>
      <c r="G33" t="s">
        <v>76</v>
      </c>
      <c r="H33">
        <v>11</v>
      </c>
      <c r="I33">
        <v>2.75</v>
      </c>
      <c r="J33" t="s">
        <v>76</v>
      </c>
      <c r="K33" t="s">
        <v>76</v>
      </c>
      <c r="L33">
        <v>2</v>
      </c>
      <c r="M33">
        <v>0.5</v>
      </c>
      <c r="N33" t="s">
        <v>76</v>
      </c>
      <c r="O33" t="s">
        <v>76</v>
      </c>
      <c r="P33" t="s">
        <v>76</v>
      </c>
      <c r="Q33" t="s">
        <v>76</v>
      </c>
      <c r="R33" t="s">
        <v>76</v>
      </c>
      <c r="S33" t="s">
        <v>76</v>
      </c>
      <c r="X33" t="s">
        <v>76</v>
      </c>
      <c r="Y33" t="s">
        <v>76</v>
      </c>
      <c r="AB33" t="s">
        <v>76</v>
      </c>
      <c r="AC33" t="s">
        <v>76</v>
      </c>
      <c r="AD33" t="s">
        <v>172</v>
      </c>
      <c r="AE33" t="s">
        <v>172</v>
      </c>
      <c r="AF33" t="s">
        <v>172</v>
      </c>
      <c r="AG33" t="s">
        <v>172</v>
      </c>
      <c r="AH33" t="s">
        <v>76</v>
      </c>
      <c r="AI33" t="s">
        <v>76</v>
      </c>
      <c r="AJ33" t="s">
        <v>76</v>
      </c>
      <c r="AK33" t="s">
        <v>76</v>
      </c>
      <c r="AL33">
        <v>1</v>
      </c>
      <c r="AM33">
        <v>1</v>
      </c>
      <c r="AN33" t="s">
        <v>76</v>
      </c>
      <c r="AO33" t="s">
        <v>76</v>
      </c>
      <c r="AP33" t="s">
        <v>76</v>
      </c>
      <c r="AQ33" t="s">
        <v>76</v>
      </c>
      <c r="AR33">
        <v>63</v>
      </c>
      <c r="AS33">
        <v>7.88</v>
      </c>
    </row>
    <row r="34" spans="1:45" x14ac:dyDescent="0.15">
      <c r="A34" t="s">
        <v>195</v>
      </c>
      <c r="B34">
        <v>116</v>
      </c>
      <c r="C34">
        <v>38.67</v>
      </c>
      <c r="D34">
        <v>1</v>
      </c>
      <c r="E34">
        <v>0.5</v>
      </c>
      <c r="F34" t="s">
        <v>76</v>
      </c>
      <c r="G34" t="s">
        <v>76</v>
      </c>
      <c r="H34">
        <v>5</v>
      </c>
      <c r="I34">
        <v>2.5</v>
      </c>
      <c r="J34">
        <v>8</v>
      </c>
      <c r="K34">
        <v>4</v>
      </c>
      <c r="L34" t="s">
        <v>76</v>
      </c>
      <c r="M34" t="s">
        <v>76</v>
      </c>
      <c r="N34">
        <v>2</v>
      </c>
      <c r="O34">
        <v>1</v>
      </c>
      <c r="P34" t="s">
        <v>76</v>
      </c>
      <c r="Q34" t="s">
        <v>76</v>
      </c>
      <c r="R34" t="s">
        <v>76</v>
      </c>
      <c r="S34" t="s">
        <v>76</v>
      </c>
      <c r="X34" t="s">
        <v>76</v>
      </c>
      <c r="Y34" t="s">
        <v>76</v>
      </c>
      <c r="AB34" t="s">
        <v>76</v>
      </c>
      <c r="AC34" t="s">
        <v>76</v>
      </c>
      <c r="AD34" t="s">
        <v>172</v>
      </c>
      <c r="AE34" t="s">
        <v>172</v>
      </c>
      <c r="AF34" t="s">
        <v>172</v>
      </c>
      <c r="AG34" t="s">
        <v>172</v>
      </c>
      <c r="AH34" t="s">
        <v>76</v>
      </c>
      <c r="AI34" t="s">
        <v>76</v>
      </c>
      <c r="AJ34" t="s">
        <v>76</v>
      </c>
      <c r="AK34" t="s">
        <v>76</v>
      </c>
      <c r="AL34">
        <v>1</v>
      </c>
      <c r="AM34">
        <v>1</v>
      </c>
      <c r="AN34" t="s">
        <v>76</v>
      </c>
      <c r="AO34" t="s">
        <v>76</v>
      </c>
      <c r="AP34" t="s">
        <v>76</v>
      </c>
      <c r="AQ34" t="s">
        <v>76</v>
      </c>
      <c r="AR34">
        <v>60</v>
      </c>
      <c r="AS34">
        <v>20</v>
      </c>
    </row>
    <row r="35" spans="1:45" x14ac:dyDescent="0.15">
      <c r="A35" t="s">
        <v>196</v>
      </c>
      <c r="B35">
        <v>92</v>
      </c>
      <c r="C35">
        <v>30.67</v>
      </c>
      <c r="D35" t="s">
        <v>76</v>
      </c>
      <c r="E35" t="s">
        <v>76</v>
      </c>
      <c r="F35" t="s">
        <v>76</v>
      </c>
      <c r="G35" t="s">
        <v>76</v>
      </c>
      <c r="H35" t="s">
        <v>76</v>
      </c>
      <c r="I35" t="s">
        <v>76</v>
      </c>
      <c r="J35">
        <v>1</v>
      </c>
      <c r="K35">
        <v>0.5</v>
      </c>
      <c r="L35" t="s">
        <v>76</v>
      </c>
      <c r="M35" t="s">
        <v>76</v>
      </c>
      <c r="N35" t="s">
        <v>76</v>
      </c>
      <c r="O35" t="s">
        <v>76</v>
      </c>
      <c r="P35" t="s">
        <v>76</v>
      </c>
      <c r="Q35" t="s">
        <v>76</v>
      </c>
      <c r="R35" t="s">
        <v>76</v>
      </c>
      <c r="S35" t="s">
        <v>76</v>
      </c>
      <c r="X35" t="s">
        <v>76</v>
      </c>
      <c r="Y35" t="s">
        <v>76</v>
      </c>
      <c r="AB35" t="s">
        <v>76</v>
      </c>
      <c r="AC35" t="s">
        <v>76</v>
      </c>
      <c r="AD35" t="s">
        <v>172</v>
      </c>
      <c r="AE35" t="s">
        <v>172</v>
      </c>
      <c r="AF35" t="s">
        <v>172</v>
      </c>
      <c r="AG35" t="s">
        <v>172</v>
      </c>
      <c r="AH35" t="s">
        <v>172</v>
      </c>
      <c r="AI35" t="s">
        <v>172</v>
      </c>
      <c r="AJ35" t="s">
        <v>172</v>
      </c>
      <c r="AK35" t="s">
        <v>172</v>
      </c>
      <c r="AL35" t="s">
        <v>172</v>
      </c>
      <c r="AM35" t="s">
        <v>172</v>
      </c>
      <c r="AN35" t="s">
        <v>172</v>
      </c>
      <c r="AO35" t="s">
        <v>172</v>
      </c>
      <c r="AP35" t="s">
        <v>172</v>
      </c>
      <c r="AQ35" t="s">
        <v>172</v>
      </c>
      <c r="AR35">
        <v>83</v>
      </c>
      <c r="AS35">
        <v>27.67</v>
      </c>
    </row>
    <row r="36" spans="1:45" x14ac:dyDescent="0.15">
      <c r="A36" t="s">
        <v>197</v>
      </c>
      <c r="B36">
        <v>613</v>
      </c>
      <c r="C36">
        <v>55.73</v>
      </c>
      <c r="D36">
        <v>2</v>
      </c>
      <c r="E36">
        <v>0.28999999999999998</v>
      </c>
      <c r="F36">
        <v>4</v>
      </c>
      <c r="G36">
        <v>0.56999999999999995</v>
      </c>
      <c r="H36">
        <v>4</v>
      </c>
      <c r="I36">
        <v>0.56999999999999995</v>
      </c>
      <c r="J36">
        <v>9</v>
      </c>
      <c r="K36">
        <v>1.29</v>
      </c>
      <c r="L36">
        <v>3</v>
      </c>
      <c r="M36">
        <v>0.43</v>
      </c>
      <c r="N36">
        <v>9</v>
      </c>
      <c r="O36">
        <v>1.29</v>
      </c>
      <c r="P36">
        <v>36</v>
      </c>
      <c r="Q36">
        <v>5.14</v>
      </c>
      <c r="R36">
        <v>7</v>
      </c>
      <c r="S36">
        <v>1</v>
      </c>
      <c r="X36" t="s">
        <v>76</v>
      </c>
      <c r="Y36" t="s">
        <v>76</v>
      </c>
      <c r="AB36" t="s">
        <v>76</v>
      </c>
      <c r="AC36" t="s">
        <v>76</v>
      </c>
      <c r="AD36" t="s">
        <v>76</v>
      </c>
      <c r="AE36" t="s">
        <v>76</v>
      </c>
      <c r="AF36" t="s">
        <v>76</v>
      </c>
      <c r="AG36" t="s">
        <v>76</v>
      </c>
      <c r="AH36" t="s">
        <v>76</v>
      </c>
      <c r="AI36" t="s">
        <v>76</v>
      </c>
      <c r="AJ36" t="s">
        <v>76</v>
      </c>
      <c r="AK36" t="s">
        <v>76</v>
      </c>
      <c r="AL36">
        <v>5</v>
      </c>
      <c r="AM36">
        <v>5</v>
      </c>
      <c r="AN36" t="s">
        <v>76</v>
      </c>
      <c r="AO36" t="s">
        <v>76</v>
      </c>
      <c r="AP36" t="s">
        <v>76</v>
      </c>
      <c r="AQ36" t="s">
        <v>76</v>
      </c>
      <c r="AR36">
        <v>84</v>
      </c>
      <c r="AS36">
        <v>7.64</v>
      </c>
    </row>
    <row r="37" spans="1:45" x14ac:dyDescent="0.15">
      <c r="A37" t="s">
        <v>198</v>
      </c>
      <c r="B37">
        <v>365</v>
      </c>
      <c r="C37">
        <v>45.63</v>
      </c>
      <c r="D37">
        <v>8</v>
      </c>
      <c r="E37">
        <v>1.6</v>
      </c>
      <c r="F37">
        <v>6</v>
      </c>
      <c r="G37">
        <v>1.2</v>
      </c>
      <c r="H37">
        <v>9</v>
      </c>
      <c r="I37">
        <v>1.8</v>
      </c>
      <c r="J37">
        <v>107</v>
      </c>
      <c r="K37">
        <v>21.4</v>
      </c>
      <c r="L37">
        <v>3</v>
      </c>
      <c r="M37">
        <v>0.6</v>
      </c>
      <c r="N37">
        <v>9</v>
      </c>
      <c r="O37">
        <v>1.8</v>
      </c>
      <c r="P37">
        <v>17</v>
      </c>
      <c r="Q37">
        <v>3.4</v>
      </c>
      <c r="R37">
        <v>2</v>
      </c>
      <c r="S37">
        <v>0.4</v>
      </c>
      <c r="X37" t="s">
        <v>76</v>
      </c>
      <c r="Y37" t="s">
        <v>76</v>
      </c>
      <c r="AB37" t="s">
        <v>76</v>
      </c>
      <c r="AC37" t="s">
        <v>76</v>
      </c>
      <c r="AD37" t="s">
        <v>76</v>
      </c>
      <c r="AE37" t="s">
        <v>76</v>
      </c>
      <c r="AF37" t="s">
        <v>76</v>
      </c>
      <c r="AG37" t="s">
        <v>76</v>
      </c>
      <c r="AH37" t="s">
        <v>76</v>
      </c>
      <c r="AI37" t="s">
        <v>76</v>
      </c>
      <c r="AJ37" t="s">
        <v>76</v>
      </c>
      <c r="AK37" t="s">
        <v>76</v>
      </c>
      <c r="AL37">
        <v>1</v>
      </c>
      <c r="AM37">
        <v>1</v>
      </c>
      <c r="AN37" t="s">
        <v>76</v>
      </c>
      <c r="AO37" t="s">
        <v>76</v>
      </c>
      <c r="AP37" t="s">
        <v>76</v>
      </c>
      <c r="AQ37" t="s">
        <v>76</v>
      </c>
      <c r="AR37">
        <v>70</v>
      </c>
      <c r="AS37">
        <v>8.75</v>
      </c>
    </row>
    <row r="38" spans="1:45" x14ac:dyDescent="0.15">
      <c r="A38" t="s">
        <v>199</v>
      </c>
      <c r="B38">
        <v>171</v>
      </c>
      <c r="C38">
        <v>14.25</v>
      </c>
      <c r="D38" t="s">
        <v>76</v>
      </c>
      <c r="E38" t="s">
        <v>76</v>
      </c>
      <c r="F38">
        <v>5</v>
      </c>
      <c r="G38">
        <v>0.63</v>
      </c>
      <c r="H38">
        <v>11</v>
      </c>
      <c r="I38">
        <v>1.38</v>
      </c>
      <c r="J38">
        <v>14</v>
      </c>
      <c r="K38">
        <v>1.75</v>
      </c>
      <c r="L38">
        <v>1</v>
      </c>
      <c r="M38">
        <v>0.13</v>
      </c>
      <c r="N38">
        <v>4</v>
      </c>
      <c r="O38">
        <v>0.5</v>
      </c>
      <c r="P38">
        <v>10</v>
      </c>
      <c r="Q38">
        <v>1.25</v>
      </c>
      <c r="R38">
        <v>6</v>
      </c>
      <c r="S38">
        <v>0.75</v>
      </c>
      <c r="X38" t="s">
        <v>76</v>
      </c>
      <c r="Y38" t="s">
        <v>76</v>
      </c>
      <c r="AB38" t="s">
        <v>76</v>
      </c>
      <c r="AC38" t="s">
        <v>76</v>
      </c>
      <c r="AD38" t="s">
        <v>76</v>
      </c>
      <c r="AE38" t="s">
        <v>76</v>
      </c>
      <c r="AF38" t="s">
        <v>76</v>
      </c>
      <c r="AG38" t="s">
        <v>76</v>
      </c>
      <c r="AH38" t="s">
        <v>76</v>
      </c>
      <c r="AI38" t="s">
        <v>76</v>
      </c>
      <c r="AJ38" t="s">
        <v>76</v>
      </c>
      <c r="AK38" t="s">
        <v>76</v>
      </c>
      <c r="AL38">
        <v>2</v>
      </c>
      <c r="AM38">
        <v>2</v>
      </c>
      <c r="AN38" t="s">
        <v>76</v>
      </c>
      <c r="AO38" t="s">
        <v>76</v>
      </c>
      <c r="AP38" t="s">
        <v>76</v>
      </c>
      <c r="AQ38" t="s">
        <v>76</v>
      </c>
      <c r="AR38">
        <v>72</v>
      </c>
      <c r="AS38">
        <v>6</v>
      </c>
    </row>
    <row r="39" spans="1:45" x14ac:dyDescent="0.15">
      <c r="A39" t="s">
        <v>200</v>
      </c>
      <c r="B39">
        <v>118</v>
      </c>
      <c r="C39">
        <v>16.86</v>
      </c>
      <c r="D39">
        <v>1</v>
      </c>
      <c r="E39">
        <v>0.2</v>
      </c>
      <c r="F39">
        <v>8</v>
      </c>
      <c r="G39">
        <v>1.6</v>
      </c>
      <c r="H39">
        <v>14</v>
      </c>
      <c r="I39">
        <v>2.8</v>
      </c>
      <c r="J39">
        <v>10</v>
      </c>
      <c r="K39">
        <v>2</v>
      </c>
      <c r="L39" t="s">
        <v>76</v>
      </c>
      <c r="M39" t="s">
        <v>76</v>
      </c>
      <c r="N39" t="s">
        <v>76</v>
      </c>
      <c r="O39" t="s">
        <v>76</v>
      </c>
      <c r="P39">
        <v>1</v>
      </c>
      <c r="Q39">
        <v>0.2</v>
      </c>
      <c r="R39">
        <v>2</v>
      </c>
      <c r="S39">
        <v>0.4</v>
      </c>
      <c r="X39" t="s">
        <v>76</v>
      </c>
      <c r="Y39" t="s">
        <v>76</v>
      </c>
      <c r="AB39" t="s">
        <v>76</v>
      </c>
      <c r="AC39" t="s">
        <v>76</v>
      </c>
      <c r="AD39" t="s">
        <v>76</v>
      </c>
      <c r="AE39" t="s">
        <v>76</v>
      </c>
      <c r="AF39">
        <v>1</v>
      </c>
      <c r="AG39">
        <v>1</v>
      </c>
      <c r="AH39" t="s">
        <v>76</v>
      </c>
      <c r="AI39" t="s">
        <v>76</v>
      </c>
      <c r="AJ39" t="s">
        <v>76</v>
      </c>
      <c r="AK39" t="s">
        <v>76</v>
      </c>
      <c r="AL39">
        <v>5</v>
      </c>
      <c r="AM39">
        <v>5</v>
      </c>
      <c r="AN39" t="s">
        <v>76</v>
      </c>
      <c r="AO39" t="s">
        <v>76</v>
      </c>
      <c r="AP39" t="s">
        <v>76</v>
      </c>
      <c r="AQ39" t="s">
        <v>76</v>
      </c>
      <c r="AR39">
        <v>67</v>
      </c>
      <c r="AS39">
        <v>9.57</v>
      </c>
    </row>
    <row r="40" spans="1:45" x14ac:dyDescent="0.15">
      <c r="A40" t="s">
        <v>201</v>
      </c>
      <c r="B40">
        <v>85</v>
      </c>
      <c r="C40">
        <v>14.17</v>
      </c>
      <c r="D40">
        <v>3</v>
      </c>
      <c r="E40">
        <v>0.75</v>
      </c>
      <c r="F40">
        <v>1</v>
      </c>
      <c r="G40">
        <v>0.25</v>
      </c>
      <c r="H40">
        <v>6</v>
      </c>
      <c r="I40">
        <v>1.5</v>
      </c>
      <c r="J40">
        <v>5</v>
      </c>
      <c r="K40">
        <v>1.25</v>
      </c>
      <c r="L40" t="s">
        <v>76</v>
      </c>
      <c r="M40" t="s">
        <v>76</v>
      </c>
      <c r="N40">
        <v>4</v>
      </c>
      <c r="O40">
        <v>1</v>
      </c>
      <c r="P40">
        <v>17</v>
      </c>
      <c r="Q40">
        <v>4.25</v>
      </c>
      <c r="R40" t="s">
        <v>76</v>
      </c>
      <c r="S40" t="s">
        <v>76</v>
      </c>
      <c r="X40" t="s">
        <v>76</v>
      </c>
      <c r="Y40" t="s">
        <v>76</v>
      </c>
      <c r="AB40" t="s">
        <v>76</v>
      </c>
      <c r="AC40" t="s">
        <v>76</v>
      </c>
      <c r="AD40" t="s">
        <v>76</v>
      </c>
      <c r="AE40" t="s">
        <v>76</v>
      </c>
      <c r="AF40" t="s">
        <v>76</v>
      </c>
      <c r="AG40" t="s">
        <v>76</v>
      </c>
      <c r="AH40" t="s">
        <v>76</v>
      </c>
      <c r="AI40" t="s">
        <v>76</v>
      </c>
      <c r="AJ40" t="s">
        <v>76</v>
      </c>
      <c r="AK40" t="s">
        <v>76</v>
      </c>
      <c r="AL40">
        <v>13</v>
      </c>
      <c r="AM40">
        <v>13</v>
      </c>
      <c r="AN40" t="s">
        <v>76</v>
      </c>
      <c r="AO40" t="s">
        <v>76</v>
      </c>
      <c r="AP40" t="s">
        <v>76</v>
      </c>
      <c r="AQ40" t="s">
        <v>76</v>
      </c>
      <c r="AR40">
        <v>61</v>
      </c>
      <c r="AS40">
        <v>10.17</v>
      </c>
    </row>
    <row r="41" spans="1:45" x14ac:dyDescent="0.15">
      <c r="A41" t="s">
        <v>202</v>
      </c>
      <c r="B41">
        <v>463</v>
      </c>
      <c r="C41">
        <v>51.44</v>
      </c>
      <c r="D41">
        <v>1</v>
      </c>
      <c r="E41">
        <v>0.17</v>
      </c>
      <c r="F41" t="s">
        <v>76</v>
      </c>
      <c r="G41" t="s">
        <v>76</v>
      </c>
      <c r="H41">
        <v>6</v>
      </c>
      <c r="I41">
        <v>1</v>
      </c>
      <c r="J41">
        <v>18</v>
      </c>
      <c r="K41">
        <v>3</v>
      </c>
      <c r="L41" t="s">
        <v>76</v>
      </c>
      <c r="M41" t="s">
        <v>76</v>
      </c>
      <c r="N41">
        <v>16</v>
      </c>
      <c r="O41">
        <v>2.67</v>
      </c>
      <c r="P41">
        <v>24</v>
      </c>
      <c r="Q41">
        <v>4</v>
      </c>
      <c r="R41">
        <v>1</v>
      </c>
      <c r="S41">
        <v>0.17</v>
      </c>
      <c r="X41" t="s">
        <v>76</v>
      </c>
      <c r="Y41" t="s">
        <v>76</v>
      </c>
      <c r="AB41" t="s">
        <v>76</v>
      </c>
      <c r="AC41" t="s">
        <v>76</v>
      </c>
      <c r="AD41" t="s">
        <v>76</v>
      </c>
      <c r="AE41" t="s">
        <v>76</v>
      </c>
      <c r="AF41">
        <v>1</v>
      </c>
      <c r="AG41">
        <v>0.5</v>
      </c>
      <c r="AH41">
        <v>1</v>
      </c>
      <c r="AI41">
        <v>1</v>
      </c>
      <c r="AJ41" t="s">
        <v>76</v>
      </c>
      <c r="AK41" t="s">
        <v>76</v>
      </c>
      <c r="AL41">
        <v>1</v>
      </c>
      <c r="AM41">
        <v>1</v>
      </c>
      <c r="AN41" t="s">
        <v>76</v>
      </c>
      <c r="AO41" t="s">
        <v>76</v>
      </c>
      <c r="AP41" t="s">
        <v>76</v>
      </c>
      <c r="AQ41" t="s">
        <v>76</v>
      </c>
      <c r="AR41">
        <v>86</v>
      </c>
      <c r="AS41">
        <v>9.56</v>
      </c>
    </row>
    <row r="42" spans="1:45" x14ac:dyDescent="0.15">
      <c r="A42" t="s">
        <v>203</v>
      </c>
      <c r="B42">
        <v>23</v>
      </c>
      <c r="C42">
        <v>23</v>
      </c>
      <c r="D42" t="s">
        <v>172</v>
      </c>
      <c r="E42" t="s">
        <v>172</v>
      </c>
      <c r="F42" t="s">
        <v>172</v>
      </c>
      <c r="G42" t="s">
        <v>172</v>
      </c>
      <c r="H42" t="s">
        <v>172</v>
      </c>
      <c r="I42" t="s">
        <v>172</v>
      </c>
      <c r="J42" t="s">
        <v>172</v>
      </c>
      <c r="K42" t="s">
        <v>172</v>
      </c>
      <c r="L42" t="s">
        <v>172</v>
      </c>
      <c r="M42" t="s">
        <v>172</v>
      </c>
      <c r="N42" t="s">
        <v>172</v>
      </c>
      <c r="O42" t="s">
        <v>172</v>
      </c>
      <c r="P42" t="s">
        <v>172</v>
      </c>
      <c r="Q42" t="s">
        <v>172</v>
      </c>
      <c r="R42" t="s">
        <v>172</v>
      </c>
      <c r="S42" t="s">
        <v>172</v>
      </c>
      <c r="X42" t="s">
        <v>172</v>
      </c>
      <c r="Y42" t="s">
        <v>172</v>
      </c>
      <c r="AB42" t="s">
        <v>172</v>
      </c>
      <c r="AC42" t="s">
        <v>172</v>
      </c>
      <c r="AD42" t="s">
        <v>172</v>
      </c>
      <c r="AE42" t="s">
        <v>172</v>
      </c>
      <c r="AF42" t="s">
        <v>172</v>
      </c>
      <c r="AG42" t="s">
        <v>172</v>
      </c>
      <c r="AH42" t="s">
        <v>172</v>
      </c>
      <c r="AI42" t="s">
        <v>172</v>
      </c>
      <c r="AJ42" t="s">
        <v>172</v>
      </c>
      <c r="AK42" t="s">
        <v>172</v>
      </c>
      <c r="AL42" t="s">
        <v>172</v>
      </c>
      <c r="AM42" t="s">
        <v>172</v>
      </c>
      <c r="AN42" t="s">
        <v>172</v>
      </c>
      <c r="AO42" t="s">
        <v>172</v>
      </c>
      <c r="AP42" t="s">
        <v>172</v>
      </c>
      <c r="AQ42" t="s">
        <v>172</v>
      </c>
      <c r="AR42">
        <v>7</v>
      </c>
      <c r="AS42">
        <v>7</v>
      </c>
    </row>
    <row r="43" spans="1:45" x14ac:dyDescent="0.15">
      <c r="A43" t="s">
        <v>204</v>
      </c>
      <c r="B43">
        <v>140</v>
      </c>
      <c r="C43">
        <v>35</v>
      </c>
      <c r="D43" t="s">
        <v>76</v>
      </c>
      <c r="E43" t="s">
        <v>76</v>
      </c>
      <c r="F43" t="s">
        <v>76</v>
      </c>
      <c r="G43" t="s">
        <v>76</v>
      </c>
      <c r="H43" t="s">
        <v>76</v>
      </c>
      <c r="I43" t="s">
        <v>76</v>
      </c>
      <c r="J43">
        <v>6</v>
      </c>
      <c r="K43">
        <v>3</v>
      </c>
      <c r="L43" t="s">
        <v>76</v>
      </c>
      <c r="M43" t="s">
        <v>76</v>
      </c>
      <c r="N43" t="s">
        <v>76</v>
      </c>
      <c r="O43" t="s">
        <v>76</v>
      </c>
      <c r="P43">
        <v>1</v>
      </c>
      <c r="Q43">
        <v>0.5</v>
      </c>
      <c r="R43">
        <v>1</v>
      </c>
      <c r="S43">
        <v>0.5</v>
      </c>
      <c r="X43" t="s">
        <v>76</v>
      </c>
      <c r="Y43" t="s">
        <v>76</v>
      </c>
      <c r="AB43" t="s">
        <v>76</v>
      </c>
      <c r="AC43" t="s">
        <v>76</v>
      </c>
      <c r="AD43" t="s">
        <v>172</v>
      </c>
      <c r="AE43" t="s">
        <v>172</v>
      </c>
      <c r="AF43" t="s">
        <v>172</v>
      </c>
      <c r="AG43" t="s">
        <v>172</v>
      </c>
      <c r="AH43" t="s">
        <v>172</v>
      </c>
      <c r="AI43" t="s">
        <v>172</v>
      </c>
      <c r="AJ43" t="s">
        <v>172</v>
      </c>
      <c r="AK43" t="s">
        <v>172</v>
      </c>
      <c r="AL43" t="s">
        <v>172</v>
      </c>
      <c r="AM43" t="s">
        <v>172</v>
      </c>
      <c r="AN43" t="s">
        <v>172</v>
      </c>
      <c r="AO43" t="s">
        <v>172</v>
      </c>
      <c r="AP43" t="s">
        <v>172</v>
      </c>
      <c r="AQ43" t="s">
        <v>172</v>
      </c>
      <c r="AR43">
        <v>51</v>
      </c>
      <c r="AS43">
        <v>12.75</v>
      </c>
    </row>
    <row r="44" spans="1:45" x14ac:dyDescent="0.15">
      <c r="A44" t="s">
        <v>205</v>
      </c>
      <c r="B44">
        <v>355</v>
      </c>
      <c r="C44">
        <v>32.270000000000003</v>
      </c>
      <c r="D44">
        <v>4</v>
      </c>
      <c r="E44">
        <v>0.56999999999999995</v>
      </c>
      <c r="F44">
        <v>2</v>
      </c>
      <c r="G44">
        <v>0.28999999999999998</v>
      </c>
      <c r="H44">
        <v>50</v>
      </c>
      <c r="I44">
        <v>7.14</v>
      </c>
      <c r="J44">
        <v>72</v>
      </c>
      <c r="K44">
        <v>10.29</v>
      </c>
      <c r="L44">
        <v>1</v>
      </c>
      <c r="M44">
        <v>0.14000000000000001</v>
      </c>
      <c r="N44">
        <v>9</v>
      </c>
      <c r="O44">
        <v>1.29</v>
      </c>
      <c r="P44">
        <v>15</v>
      </c>
      <c r="Q44">
        <v>2.14</v>
      </c>
      <c r="R44">
        <v>4</v>
      </c>
      <c r="S44">
        <v>0.56999999999999995</v>
      </c>
      <c r="X44" t="s">
        <v>76</v>
      </c>
      <c r="Y44" t="s">
        <v>76</v>
      </c>
      <c r="AB44" t="s">
        <v>76</v>
      </c>
      <c r="AC44" t="s">
        <v>76</v>
      </c>
      <c r="AD44" t="s">
        <v>76</v>
      </c>
      <c r="AE44" t="s">
        <v>76</v>
      </c>
      <c r="AF44" t="s">
        <v>76</v>
      </c>
      <c r="AG44" t="s">
        <v>76</v>
      </c>
      <c r="AH44" t="s">
        <v>76</v>
      </c>
      <c r="AI44" t="s">
        <v>76</v>
      </c>
      <c r="AJ44" t="s">
        <v>76</v>
      </c>
      <c r="AK44" t="s">
        <v>76</v>
      </c>
      <c r="AL44">
        <v>3</v>
      </c>
      <c r="AM44">
        <v>0.75</v>
      </c>
      <c r="AN44" t="s">
        <v>76</v>
      </c>
      <c r="AO44" t="s">
        <v>76</v>
      </c>
      <c r="AP44" t="s">
        <v>76</v>
      </c>
      <c r="AQ44" t="s">
        <v>76</v>
      </c>
      <c r="AR44">
        <v>113</v>
      </c>
      <c r="AS44">
        <v>10.27</v>
      </c>
    </row>
    <row r="45" spans="1:45" x14ac:dyDescent="0.15">
      <c r="A45" t="s">
        <v>206</v>
      </c>
      <c r="B45">
        <v>446</v>
      </c>
      <c r="C45">
        <v>49.56</v>
      </c>
      <c r="D45">
        <v>1</v>
      </c>
      <c r="E45">
        <v>0.17</v>
      </c>
      <c r="F45">
        <v>4</v>
      </c>
      <c r="G45">
        <v>0.67</v>
      </c>
      <c r="H45">
        <v>17</v>
      </c>
      <c r="I45">
        <v>2.83</v>
      </c>
      <c r="J45">
        <v>10</v>
      </c>
      <c r="K45">
        <v>1.67</v>
      </c>
      <c r="L45">
        <v>1</v>
      </c>
      <c r="M45">
        <v>0.17</v>
      </c>
      <c r="N45">
        <v>5</v>
      </c>
      <c r="O45">
        <v>0.83</v>
      </c>
      <c r="P45">
        <v>5</v>
      </c>
      <c r="Q45">
        <v>0.83</v>
      </c>
      <c r="R45">
        <v>1</v>
      </c>
      <c r="S45">
        <v>0.17</v>
      </c>
      <c r="X45" t="s">
        <v>76</v>
      </c>
      <c r="Y45" t="s">
        <v>76</v>
      </c>
      <c r="AB45" t="s">
        <v>76</v>
      </c>
      <c r="AC45" t="s">
        <v>76</v>
      </c>
      <c r="AD45" t="s">
        <v>76</v>
      </c>
      <c r="AE45" t="s">
        <v>76</v>
      </c>
      <c r="AF45" t="s">
        <v>76</v>
      </c>
      <c r="AG45" t="s">
        <v>76</v>
      </c>
      <c r="AH45" t="s">
        <v>76</v>
      </c>
      <c r="AI45" t="s">
        <v>76</v>
      </c>
      <c r="AJ45" t="s">
        <v>76</v>
      </c>
      <c r="AK45" t="s">
        <v>76</v>
      </c>
      <c r="AL45" t="s">
        <v>76</v>
      </c>
      <c r="AM45" t="s">
        <v>76</v>
      </c>
      <c r="AN45" t="s">
        <v>76</v>
      </c>
      <c r="AO45" t="s">
        <v>76</v>
      </c>
      <c r="AP45" t="s">
        <v>76</v>
      </c>
      <c r="AQ45" t="s">
        <v>76</v>
      </c>
      <c r="AR45">
        <v>139</v>
      </c>
      <c r="AS45">
        <v>15.44</v>
      </c>
    </row>
    <row r="46" spans="1:45" x14ac:dyDescent="0.15">
      <c r="A46" t="s">
        <v>207</v>
      </c>
      <c r="B46">
        <v>464</v>
      </c>
      <c r="C46">
        <v>66.290000000000006</v>
      </c>
      <c r="D46">
        <v>1</v>
      </c>
      <c r="E46">
        <v>0.25</v>
      </c>
      <c r="F46">
        <v>17</v>
      </c>
      <c r="G46">
        <v>4.25</v>
      </c>
      <c r="H46">
        <v>11</v>
      </c>
      <c r="I46">
        <v>2.75</v>
      </c>
      <c r="J46">
        <v>11</v>
      </c>
      <c r="K46">
        <v>2.75</v>
      </c>
      <c r="L46">
        <v>6</v>
      </c>
      <c r="M46">
        <v>1.5</v>
      </c>
      <c r="N46">
        <v>12</v>
      </c>
      <c r="O46">
        <v>3</v>
      </c>
      <c r="P46">
        <v>3</v>
      </c>
      <c r="Q46">
        <v>0.75</v>
      </c>
      <c r="R46">
        <v>2</v>
      </c>
      <c r="S46">
        <v>0.5</v>
      </c>
      <c r="X46" t="s">
        <v>76</v>
      </c>
      <c r="Y46" t="s">
        <v>76</v>
      </c>
      <c r="AB46">
        <v>1</v>
      </c>
      <c r="AC46">
        <v>0.25</v>
      </c>
      <c r="AD46" t="s">
        <v>76</v>
      </c>
      <c r="AE46" t="s">
        <v>76</v>
      </c>
      <c r="AF46" t="s">
        <v>76</v>
      </c>
      <c r="AG46" t="s">
        <v>76</v>
      </c>
      <c r="AH46" t="s">
        <v>76</v>
      </c>
      <c r="AI46" t="s">
        <v>76</v>
      </c>
      <c r="AJ46" t="s">
        <v>76</v>
      </c>
      <c r="AK46" t="s">
        <v>76</v>
      </c>
      <c r="AL46">
        <v>5</v>
      </c>
      <c r="AM46">
        <v>2.5</v>
      </c>
      <c r="AN46" t="s">
        <v>76</v>
      </c>
      <c r="AO46" t="s">
        <v>76</v>
      </c>
      <c r="AP46" t="s">
        <v>76</v>
      </c>
      <c r="AQ46" t="s">
        <v>76</v>
      </c>
      <c r="AR46">
        <v>140</v>
      </c>
      <c r="AS46">
        <v>20</v>
      </c>
    </row>
    <row r="47" spans="1:45" x14ac:dyDescent="0.15">
      <c r="A47" t="s">
        <v>208</v>
      </c>
      <c r="B47">
        <v>326</v>
      </c>
      <c r="C47">
        <v>46.57</v>
      </c>
      <c r="D47">
        <v>1</v>
      </c>
      <c r="E47">
        <v>0.25</v>
      </c>
      <c r="F47" t="s">
        <v>76</v>
      </c>
      <c r="G47" t="s">
        <v>76</v>
      </c>
      <c r="H47">
        <v>3</v>
      </c>
      <c r="I47">
        <v>0.75</v>
      </c>
      <c r="J47">
        <v>3</v>
      </c>
      <c r="K47">
        <v>0.75</v>
      </c>
      <c r="L47" t="s">
        <v>76</v>
      </c>
      <c r="M47" t="s">
        <v>76</v>
      </c>
      <c r="N47" t="s">
        <v>76</v>
      </c>
      <c r="O47" t="s">
        <v>76</v>
      </c>
      <c r="P47">
        <v>1</v>
      </c>
      <c r="Q47">
        <v>0.25</v>
      </c>
      <c r="R47" t="s">
        <v>76</v>
      </c>
      <c r="S47" t="s">
        <v>76</v>
      </c>
      <c r="X47" t="s">
        <v>76</v>
      </c>
      <c r="Y47" t="s">
        <v>76</v>
      </c>
      <c r="AB47" t="s">
        <v>76</v>
      </c>
      <c r="AC47" t="s">
        <v>76</v>
      </c>
      <c r="AD47" t="s">
        <v>76</v>
      </c>
      <c r="AE47" t="s">
        <v>76</v>
      </c>
      <c r="AF47">
        <v>6</v>
      </c>
      <c r="AG47">
        <v>6</v>
      </c>
      <c r="AH47" t="s">
        <v>76</v>
      </c>
      <c r="AI47" t="s">
        <v>76</v>
      </c>
      <c r="AJ47" t="s">
        <v>76</v>
      </c>
      <c r="AK47" t="s">
        <v>76</v>
      </c>
      <c r="AL47">
        <v>1</v>
      </c>
      <c r="AM47">
        <v>0.5</v>
      </c>
      <c r="AN47" t="s">
        <v>76</v>
      </c>
      <c r="AO47" t="s">
        <v>76</v>
      </c>
      <c r="AP47" t="s">
        <v>76</v>
      </c>
      <c r="AQ47" t="s">
        <v>76</v>
      </c>
      <c r="AR47">
        <v>88</v>
      </c>
      <c r="AS47">
        <v>12.57</v>
      </c>
    </row>
    <row r="48" spans="1:45" x14ac:dyDescent="0.15">
      <c r="A48" t="s">
        <v>209</v>
      </c>
      <c r="B48">
        <v>138</v>
      </c>
      <c r="C48">
        <v>27.6</v>
      </c>
      <c r="D48" t="s">
        <v>76</v>
      </c>
      <c r="E48" t="s">
        <v>76</v>
      </c>
      <c r="F48" t="s">
        <v>76</v>
      </c>
      <c r="G48" t="s">
        <v>76</v>
      </c>
      <c r="H48">
        <v>5</v>
      </c>
      <c r="I48">
        <v>1.25</v>
      </c>
      <c r="J48">
        <v>9</v>
      </c>
      <c r="K48">
        <v>2.25</v>
      </c>
      <c r="L48" t="s">
        <v>76</v>
      </c>
      <c r="M48" t="s">
        <v>76</v>
      </c>
      <c r="N48">
        <v>2</v>
      </c>
      <c r="O48">
        <v>0.5</v>
      </c>
      <c r="P48" t="s">
        <v>76</v>
      </c>
      <c r="Q48" t="s">
        <v>76</v>
      </c>
      <c r="R48" t="s">
        <v>76</v>
      </c>
      <c r="S48" t="s">
        <v>76</v>
      </c>
      <c r="X48" t="s">
        <v>76</v>
      </c>
      <c r="Y48" t="s">
        <v>76</v>
      </c>
      <c r="AB48" t="s">
        <v>76</v>
      </c>
      <c r="AC48" t="s">
        <v>76</v>
      </c>
      <c r="AD48" t="s">
        <v>76</v>
      </c>
      <c r="AE48" t="s">
        <v>76</v>
      </c>
      <c r="AF48" t="s">
        <v>76</v>
      </c>
      <c r="AG48" t="s">
        <v>76</v>
      </c>
      <c r="AH48" t="s">
        <v>76</v>
      </c>
      <c r="AI48" t="s">
        <v>76</v>
      </c>
      <c r="AJ48" t="s">
        <v>76</v>
      </c>
      <c r="AK48" t="s">
        <v>76</v>
      </c>
      <c r="AL48">
        <v>1</v>
      </c>
      <c r="AM48">
        <v>1</v>
      </c>
      <c r="AN48" t="s">
        <v>76</v>
      </c>
      <c r="AO48" t="s">
        <v>76</v>
      </c>
      <c r="AP48" t="s">
        <v>76</v>
      </c>
      <c r="AQ48" t="s">
        <v>76</v>
      </c>
      <c r="AR48">
        <v>135</v>
      </c>
      <c r="AS48">
        <v>27</v>
      </c>
    </row>
    <row r="49" spans="1:45" x14ac:dyDescent="0.15">
      <c r="A49" t="s">
        <v>210</v>
      </c>
      <c r="B49">
        <v>95</v>
      </c>
      <c r="C49">
        <v>31.67</v>
      </c>
      <c r="D49" t="s">
        <v>76</v>
      </c>
      <c r="E49" t="s">
        <v>76</v>
      </c>
      <c r="F49" t="s">
        <v>76</v>
      </c>
      <c r="G49" t="s">
        <v>76</v>
      </c>
      <c r="H49">
        <v>5</v>
      </c>
      <c r="I49">
        <v>2.5</v>
      </c>
      <c r="J49">
        <v>5</v>
      </c>
      <c r="K49">
        <v>2.5</v>
      </c>
      <c r="L49" t="s">
        <v>76</v>
      </c>
      <c r="M49" t="s">
        <v>76</v>
      </c>
      <c r="N49" t="s">
        <v>76</v>
      </c>
      <c r="O49" t="s">
        <v>76</v>
      </c>
      <c r="P49" t="s">
        <v>76</v>
      </c>
      <c r="Q49" t="s">
        <v>76</v>
      </c>
      <c r="R49" t="s">
        <v>76</v>
      </c>
      <c r="S49" t="s">
        <v>76</v>
      </c>
      <c r="X49" t="s">
        <v>76</v>
      </c>
      <c r="Y49" t="s">
        <v>76</v>
      </c>
      <c r="AB49" t="s">
        <v>76</v>
      </c>
      <c r="AC49" t="s">
        <v>76</v>
      </c>
      <c r="AD49" t="s">
        <v>76</v>
      </c>
      <c r="AE49" t="s">
        <v>76</v>
      </c>
      <c r="AF49" t="s">
        <v>76</v>
      </c>
      <c r="AG49" t="s">
        <v>76</v>
      </c>
      <c r="AH49" t="s">
        <v>76</v>
      </c>
      <c r="AI49" t="s">
        <v>76</v>
      </c>
      <c r="AJ49" t="s">
        <v>76</v>
      </c>
      <c r="AK49" t="s">
        <v>76</v>
      </c>
      <c r="AL49" t="s">
        <v>76</v>
      </c>
      <c r="AM49" t="s">
        <v>76</v>
      </c>
      <c r="AN49" t="s">
        <v>76</v>
      </c>
      <c r="AO49" t="s">
        <v>76</v>
      </c>
      <c r="AP49" t="s">
        <v>76</v>
      </c>
      <c r="AQ49" t="s">
        <v>76</v>
      </c>
      <c r="AR49">
        <v>44</v>
      </c>
      <c r="AS49">
        <v>14.67</v>
      </c>
    </row>
    <row r="50" spans="1:45" x14ac:dyDescent="0.15">
      <c r="A50" t="s">
        <v>211</v>
      </c>
      <c r="B50">
        <v>210</v>
      </c>
      <c r="C50">
        <v>42</v>
      </c>
      <c r="D50" t="s">
        <v>76</v>
      </c>
      <c r="E50" t="s">
        <v>76</v>
      </c>
      <c r="F50">
        <v>8</v>
      </c>
      <c r="G50">
        <v>2.67</v>
      </c>
      <c r="H50" t="s">
        <v>76</v>
      </c>
      <c r="I50" t="s">
        <v>76</v>
      </c>
      <c r="J50">
        <v>2</v>
      </c>
      <c r="K50">
        <v>0.67</v>
      </c>
      <c r="L50" t="s">
        <v>76</v>
      </c>
      <c r="M50" t="s">
        <v>76</v>
      </c>
      <c r="N50">
        <v>1</v>
      </c>
      <c r="O50">
        <v>0.33</v>
      </c>
      <c r="P50">
        <v>1</v>
      </c>
      <c r="Q50">
        <v>0.33</v>
      </c>
      <c r="R50" t="s">
        <v>76</v>
      </c>
      <c r="S50" t="s">
        <v>76</v>
      </c>
      <c r="X50" t="s">
        <v>76</v>
      </c>
      <c r="Y50" t="s">
        <v>76</v>
      </c>
      <c r="AB50" t="s">
        <v>76</v>
      </c>
      <c r="AC50" t="s">
        <v>76</v>
      </c>
      <c r="AD50" t="s">
        <v>76</v>
      </c>
      <c r="AE50" t="s">
        <v>76</v>
      </c>
      <c r="AF50" t="s">
        <v>76</v>
      </c>
      <c r="AG50" t="s">
        <v>76</v>
      </c>
      <c r="AH50" t="s">
        <v>76</v>
      </c>
      <c r="AI50" t="s">
        <v>76</v>
      </c>
      <c r="AJ50" t="s">
        <v>76</v>
      </c>
      <c r="AK50" t="s">
        <v>76</v>
      </c>
      <c r="AL50" t="s">
        <v>76</v>
      </c>
      <c r="AM50" t="s">
        <v>76</v>
      </c>
      <c r="AN50" t="s">
        <v>76</v>
      </c>
      <c r="AO50" t="s">
        <v>76</v>
      </c>
      <c r="AP50" t="s">
        <v>76</v>
      </c>
      <c r="AQ50" t="s">
        <v>76</v>
      </c>
      <c r="AR50">
        <v>98</v>
      </c>
      <c r="AS50">
        <v>19.600000000000001</v>
      </c>
    </row>
    <row r="51" spans="1:45" x14ac:dyDescent="0.15">
      <c r="A51" t="s">
        <v>212</v>
      </c>
      <c r="B51">
        <v>139</v>
      </c>
      <c r="C51">
        <v>46.33</v>
      </c>
      <c r="D51">
        <v>3</v>
      </c>
      <c r="E51">
        <v>1.5</v>
      </c>
      <c r="F51" t="s">
        <v>76</v>
      </c>
      <c r="G51" t="s">
        <v>76</v>
      </c>
      <c r="H51">
        <v>1</v>
      </c>
      <c r="I51">
        <v>0.5</v>
      </c>
      <c r="J51">
        <v>1</v>
      </c>
      <c r="K51">
        <v>0.5</v>
      </c>
      <c r="L51" t="s">
        <v>76</v>
      </c>
      <c r="M51" t="s">
        <v>76</v>
      </c>
      <c r="N51" t="s">
        <v>76</v>
      </c>
      <c r="O51" t="s">
        <v>76</v>
      </c>
      <c r="P51">
        <v>2</v>
      </c>
      <c r="Q51">
        <v>1</v>
      </c>
      <c r="R51" t="s">
        <v>76</v>
      </c>
      <c r="S51" t="s">
        <v>76</v>
      </c>
      <c r="X51" t="s">
        <v>76</v>
      </c>
      <c r="Y51" t="s">
        <v>76</v>
      </c>
      <c r="AB51" t="s">
        <v>76</v>
      </c>
      <c r="AC51" t="s">
        <v>76</v>
      </c>
      <c r="AD51" t="s">
        <v>76</v>
      </c>
      <c r="AE51" t="s">
        <v>76</v>
      </c>
      <c r="AF51" t="s">
        <v>76</v>
      </c>
      <c r="AG51" t="s">
        <v>76</v>
      </c>
      <c r="AH51" t="s">
        <v>76</v>
      </c>
      <c r="AI51" t="s">
        <v>76</v>
      </c>
      <c r="AJ51" t="s">
        <v>76</v>
      </c>
      <c r="AK51" t="s">
        <v>76</v>
      </c>
      <c r="AL51">
        <v>1</v>
      </c>
      <c r="AM51">
        <v>1</v>
      </c>
      <c r="AN51" t="s">
        <v>76</v>
      </c>
      <c r="AO51" t="s">
        <v>76</v>
      </c>
      <c r="AP51" t="s">
        <v>76</v>
      </c>
      <c r="AQ51" t="s">
        <v>76</v>
      </c>
      <c r="AR51">
        <v>56</v>
      </c>
      <c r="AS51">
        <v>18.670000000000002</v>
      </c>
    </row>
    <row r="52" spans="1:45" x14ac:dyDescent="0.15">
      <c r="A52" t="s">
        <v>213</v>
      </c>
      <c r="B52">
        <v>75</v>
      </c>
      <c r="C52">
        <v>25</v>
      </c>
      <c r="D52" t="s">
        <v>76</v>
      </c>
      <c r="E52" t="s">
        <v>76</v>
      </c>
      <c r="F52">
        <v>1</v>
      </c>
      <c r="G52">
        <v>0.5</v>
      </c>
      <c r="H52">
        <v>2</v>
      </c>
      <c r="I52">
        <v>1</v>
      </c>
      <c r="J52" t="s">
        <v>76</v>
      </c>
      <c r="K52" t="s">
        <v>76</v>
      </c>
      <c r="L52" t="s">
        <v>76</v>
      </c>
      <c r="M52" t="s">
        <v>76</v>
      </c>
      <c r="N52" t="s">
        <v>76</v>
      </c>
      <c r="O52" t="s">
        <v>76</v>
      </c>
      <c r="P52">
        <v>2</v>
      </c>
      <c r="Q52">
        <v>1</v>
      </c>
      <c r="R52" t="s">
        <v>76</v>
      </c>
      <c r="S52" t="s">
        <v>76</v>
      </c>
      <c r="X52" t="s">
        <v>76</v>
      </c>
      <c r="Y52" t="s">
        <v>76</v>
      </c>
      <c r="AB52" t="s">
        <v>76</v>
      </c>
      <c r="AC52" t="s">
        <v>76</v>
      </c>
      <c r="AD52" t="s">
        <v>76</v>
      </c>
      <c r="AE52" t="s">
        <v>76</v>
      </c>
      <c r="AF52" t="s">
        <v>76</v>
      </c>
      <c r="AG52" t="s">
        <v>76</v>
      </c>
      <c r="AH52" t="s">
        <v>76</v>
      </c>
      <c r="AI52" t="s">
        <v>76</v>
      </c>
      <c r="AJ52" t="s">
        <v>76</v>
      </c>
      <c r="AK52" t="s">
        <v>76</v>
      </c>
      <c r="AL52" t="s">
        <v>76</v>
      </c>
      <c r="AM52" t="s">
        <v>76</v>
      </c>
      <c r="AN52" t="s">
        <v>76</v>
      </c>
      <c r="AO52" t="s">
        <v>76</v>
      </c>
      <c r="AP52" t="s">
        <v>76</v>
      </c>
      <c r="AQ52" t="s">
        <v>76</v>
      </c>
      <c r="AR52">
        <v>4</v>
      </c>
      <c r="AS52">
        <v>1.33</v>
      </c>
    </row>
    <row r="53" spans="1:45" x14ac:dyDescent="0.15">
      <c r="A53" t="s">
        <v>214</v>
      </c>
      <c r="B53">
        <v>646</v>
      </c>
      <c r="C53">
        <v>64.599999999999994</v>
      </c>
      <c r="D53">
        <v>2</v>
      </c>
      <c r="E53">
        <v>0.33</v>
      </c>
      <c r="F53">
        <v>8</v>
      </c>
      <c r="G53">
        <v>1.33</v>
      </c>
      <c r="H53">
        <v>34</v>
      </c>
      <c r="I53">
        <v>5.67</v>
      </c>
      <c r="J53">
        <v>24</v>
      </c>
      <c r="K53">
        <v>4</v>
      </c>
      <c r="L53">
        <v>8</v>
      </c>
      <c r="M53">
        <v>1.33</v>
      </c>
      <c r="N53">
        <v>9</v>
      </c>
      <c r="O53">
        <v>1.5</v>
      </c>
      <c r="P53" t="s">
        <v>76</v>
      </c>
      <c r="Q53" t="s">
        <v>76</v>
      </c>
      <c r="R53" t="s">
        <v>76</v>
      </c>
      <c r="S53" t="s">
        <v>76</v>
      </c>
      <c r="X53" t="s">
        <v>76</v>
      </c>
      <c r="Y53" t="s">
        <v>76</v>
      </c>
      <c r="AB53" t="s">
        <v>76</v>
      </c>
      <c r="AC53" t="s">
        <v>76</v>
      </c>
      <c r="AD53" t="s">
        <v>76</v>
      </c>
      <c r="AE53" t="s">
        <v>76</v>
      </c>
      <c r="AF53" t="s">
        <v>76</v>
      </c>
      <c r="AG53" t="s">
        <v>76</v>
      </c>
      <c r="AH53" t="s">
        <v>76</v>
      </c>
      <c r="AI53" t="s">
        <v>76</v>
      </c>
      <c r="AJ53" t="s">
        <v>76</v>
      </c>
      <c r="AK53" t="s">
        <v>76</v>
      </c>
      <c r="AL53">
        <v>8</v>
      </c>
      <c r="AM53">
        <v>2</v>
      </c>
      <c r="AN53" t="s">
        <v>76</v>
      </c>
      <c r="AO53" t="s">
        <v>76</v>
      </c>
      <c r="AP53" t="s">
        <v>76</v>
      </c>
      <c r="AQ53" t="s">
        <v>76</v>
      </c>
      <c r="AR53">
        <v>112</v>
      </c>
      <c r="AS53">
        <v>11.2</v>
      </c>
    </row>
    <row r="54" spans="1:45" x14ac:dyDescent="0.15">
      <c r="A54" t="s">
        <v>215</v>
      </c>
      <c r="B54" t="s">
        <v>172</v>
      </c>
      <c r="C54" t="s">
        <v>172</v>
      </c>
      <c r="D54" t="s">
        <v>172</v>
      </c>
      <c r="E54" t="s">
        <v>172</v>
      </c>
      <c r="F54" t="s">
        <v>172</v>
      </c>
      <c r="G54" t="s">
        <v>172</v>
      </c>
      <c r="H54" t="s">
        <v>172</v>
      </c>
      <c r="I54" t="s">
        <v>172</v>
      </c>
      <c r="J54" t="s">
        <v>172</v>
      </c>
      <c r="K54" t="s">
        <v>172</v>
      </c>
      <c r="L54" t="s">
        <v>172</v>
      </c>
      <c r="M54" t="s">
        <v>172</v>
      </c>
      <c r="N54" t="s">
        <v>172</v>
      </c>
      <c r="O54" t="s">
        <v>172</v>
      </c>
      <c r="P54" t="s">
        <v>172</v>
      </c>
      <c r="Q54" t="s">
        <v>172</v>
      </c>
      <c r="R54" t="s">
        <v>172</v>
      </c>
      <c r="S54" t="s">
        <v>172</v>
      </c>
      <c r="X54" t="s">
        <v>172</v>
      </c>
      <c r="Y54" t="s">
        <v>172</v>
      </c>
      <c r="AB54" t="s">
        <v>172</v>
      </c>
      <c r="AC54" t="s">
        <v>172</v>
      </c>
      <c r="AD54" t="s">
        <v>172</v>
      </c>
      <c r="AE54" t="s">
        <v>172</v>
      </c>
      <c r="AF54" t="s">
        <v>172</v>
      </c>
      <c r="AG54" t="s">
        <v>172</v>
      </c>
      <c r="AH54" t="s">
        <v>172</v>
      </c>
      <c r="AI54" t="s">
        <v>172</v>
      </c>
      <c r="AJ54" t="s">
        <v>172</v>
      </c>
      <c r="AK54" t="s">
        <v>172</v>
      </c>
      <c r="AL54" t="s">
        <v>172</v>
      </c>
      <c r="AM54" t="s">
        <v>172</v>
      </c>
      <c r="AN54" t="s">
        <v>172</v>
      </c>
      <c r="AO54" t="s">
        <v>172</v>
      </c>
      <c r="AP54" t="s">
        <v>172</v>
      </c>
      <c r="AQ54" t="s">
        <v>172</v>
      </c>
      <c r="AR54" t="s">
        <v>172</v>
      </c>
      <c r="AS54" t="s">
        <v>172</v>
      </c>
    </row>
    <row r="55" spans="1:45" x14ac:dyDescent="0.15">
      <c r="A55" t="s">
        <v>216</v>
      </c>
      <c r="B55">
        <v>493</v>
      </c>
      <c r="C55">
        <v>44.82</v>
      </c>
      <c r="D55">
        <v>1</v>
      </c>
      <c r="E55">
        <v>0.14000000000000001</v>
      </c>
      <c r="F55">
        <v>5</v>
      </c>
      <c r="G55">
        <v>0.71</v>
      </c>
      <c r="H55">
        <v>11</v>
      </c>
      <c r="I55">
        <v>1.57</v>
      </c>
      <c r="J55">
        <v>28</v>
      </c>
      <c r="K55">
        <v>4</v>
      </c>
      <c r="L55">
        <v>4</v>
      </c>
      <c r="M55">
        <v>0.56999999999999995</v>
      </c>
      <c r="N55">
        <v>8</v>
      </c>
      <c r="O55">
        <v>1.1399999999999999</v>
      </c>
      <c r="P55">
        <v>10</v>
      </c>
      <c r="Q55">
        <v>1.43</v>
      </c>
      <c r="R55">
        <v>1</v>
      </c>
      <c r="S55">
        <v>0.14000000000000001</v>
      </c>
      <c r="X55" t="s">
        <v>76</v>
      </c>
      <c r="Y55" t="s">
        <v>76</v>
      </c>
      <c r="AB55" t="s">
        <v>76</v>
      </c>
      <c r="AC55" t="s">
        <v>76</v>
      </c>
      <c r="AD55" t="s">
        <v>76</v>
      </c>
      <c r="AE55" t="s">
        <v>76</v>
      </c>
      <c r="AF55">
        <v>5</v>
      </c>
      <c r="AG55">
        <v>2.5</v>
      </c>
      <c r="AH55" t="s">
        <v>76</v>
      </c>
      <c r="AI55" t="s">
        <v>76</v>
      </c>
      <c r="AJ55" t="s">
        <v>76</v>
      </c>
      <c r="AK55" t="s">
        <v>76</v>
      </c>
      <c r="AL55" t="s">
        <v>76</v>
      </c>
      <c r="AM55" t="s">
        <v>76</v>
      </c>
      <c r="AN55" t="s">
        <v>76</v>
      </c>
      <c r="AO55" t="s">
        <v>76</v>
      </c>
      <c r="AP55" t="s">
        <v>76</v>
      </c>
      <c r="AQ55" t="s">
        <v>76</v>
      </c>
      <c r="AR55">
        <v>67</v>
      </c>
      <c r="AS55">
        <v>6.09</v>
      </c>
    </row>
    <row r="56" spans="1:45" x14ac:dyDescent="0.15">
      <c r="A56" t="s">
        <v>217</v>
      </c>
      <c r="B56">
        <v>352</v>
      </c>
      <c r="C56">
        <v>44</v>
      </c>
      <c r="D56">
        <v>2</v>
      </c>
      <c r="E56">
        <v>0.4</v>
      </c>
      <c r="F56">
        <v>15</v>
      </c>
      <c r="G56">
        <v>3</v>
      </c>
      <c r="H56">
        <v>3</v>
      </c>
      <c r="I56">
        <v>0.6</v>
      </c>
      <c r="J56">
        <v>42</v>
      </c>
      <c r="K56">
        <v>8.4</v>
      </c>
      <c r="L56" t="s">
        <v>76</v>
      </c>
      <c r="M56" t="s">
        <v>76</v>
      </c>
      <c r="N56">
        <v>2</v>
      </c>
      <c r="O56">
        <v>0.4</v>
      </c>
      <c r="P56">
        <v>7</v>
      </c>
      <c r="Q56">
        <v>1.4</v>
      </c>
      <c r="R56">
        <v>3</v>
      </c>
      <c r="S56">
        <v>0.6</v>
      </c>
      <c r="X56">
        <v>1</v>
      </c>
      <c r="Y56">
        <v>0.2</v>
      </c>
      <c r="AB56" t="s">
        <v>76</v>
      </c>
      <c r="AC56" t="s">
        <v>76</v>
      </c>
      <c r="AD56" t="s">
        <v>76</v>
      </c>
      <c r="AE56" t="s">
        <v>76</v>
      </c>
      <c r="AF56" t="s">
        <v>76</v>
      </c>
      <c r="AG56" t="s">
        <v>76</v>
      </c>
      <c r="AH56" t="s">
        <v>76</v>
      </c>
      <c r="AI56" t="s">
        <v>76</v>
      </c>
      <c r="AJ56" t="s">
        <v>76</v>
      </c>
      <c r="AK56" t="s">
        <v>76</v>
      </c>
      <c r="AL56">
        <v>1</v>
      </c>
      <c r="AM56">
        <v>1</v>
      </c>
      <c r="AN56" t="s">
        <v>76</v>
      </c>
      <c r="AO56" t="s">
        <v>76</v>
      </c>
      <c r="AP56" t="s">
        <v>76</v>
      </c>
      <c r="AQ56" t="s">
        <v>76</v>
      </c>
      <c r="AR56">
        <v>55</v>
      </c>
      <c r="AS56">
        <v>6.88</v>
      </c>
    </row>
    <row r="57" spans="1:45" x14ac:dyDescent="0.15">
      <c r="A57" t="s">
        <v>218</v>
      </c>
      <c r="B57">
        <v>361</v>
      </c>
      <c r="C57">
        <v>51.57</v>
      </c>
      <c r="D57" t="s">
        <v>76</v>
      </c>
      <c r="E57" t="s">
        <v>76</v>
      </c>
      <c r="F57">
        <v>2</v>
      </c>
      <c r="G57">
        <v>0.5</v>
      </c>
      <c r="H57">
        <v>11</v>
      </c>
      <c r="I57">
        <v>2.75</v>
      </c>
      <c r="J57">
        <v>26</v>
      </c>
      <c r="K57">
        <v>6.5</v>
      </c>
      <c r="L57" t="s">
        <v>76</v>
      </c>
      <c r="M57" t="s">
        <v>76</v>
      </c>
      <c r="N57">
        <v>1</v>
      </c>
      <c r="O57">
        <v>0.25</v>
      </c>
      <c r="P57">
        <v>4</v>
      </c>
      <c r="Q57">
        <v>1</v>
      </c>
      <c r="R57">
        <v>1</v>
      </c>
      <c r="S57">
        <v>0.25</v>
      </c>
      <c r="X57" t="s">
        <v>76</v>
      </c>
      <c r="Y57" t="s">
        <v>76</v>
      </c>
      <c r="AB57" t="s">
        <v>76</v>
      </c>
      <c r="AC57" t="s">
        <v>76</v>
      </c>
      <c r="AD57" t="s">
        <v>76</v>
      </c>
      <c r="AE57" t="s">
        <v>76</v>
      </c>
      <c r="AF57" t="s">
        <v>76</v>
      </c>
      <c r="AG57" t="s">
        <v>76</v>
      </c>
      <c r="AH57" t="s">
        <v>172</v>
      </c>
      <c r="AI57" t="s">
        <v>172</v>
      </c>
      <c r="AJ57" t="s">
        <v>172</v>
      </c>
      <c r="AK57" t="s">
        <v>172</v>
      </c>
      <c r="AL57" t="s">
        <v>172</v>
      </c>
      <c r="AM57" t="s">
        <v>172</v>
      </c>
      <c r="AN57" t="s">
        <v>172</v>
      </c>
      <c r="AO57" t="s">
        <v>172</v>
      </c>
      <c r="AP57" t="s">
        <v>172</v>
      </c>
      <c r="AQ57" t="s">
        <v>172</v>
      </c>
      <c r="AR57">
        <v>53</v>
      </c>
      <c r="AS57">
        <v>7.57</v>
      </c>
    </row>
    <row r="58" spans="1:45" x14ac:dyDescent="0.15">
      <c r="A58" t="s">
        <v>219</v>
      </c>
      <c r="B58">
        <v>489</v>
      </c>
      <c r="C58">
        <v>48.9</v>
      </c>
      <c r="D58" t="s">
        <v>76</v>
      </c>
      <c r="E58" t="s">
        <v>76</v>
      </c>
      <c r="F58">
        <v>2</v>
      </c>
      <c r="G58">
        <v>0.33</v>
      </c>
      <c r="H58">
        <v>9</v>
      </c>
      <c r="I58">
        <v>1.5</v>
      </c>
      <c r="J58">
        <v>39</v>
      </c>
      <c r="K58">
        <v>6.5</v>
      </c>
      <c r="L58">
        <v>3</v>
      </c>
      <c r="M58">
        <v>0.5</v>
      </c>
      <c r="N58">
        <v>5</v>
      </c>
      <c r="O58">
        <v>0.83</v>
      </c>
      <c r="P58">
        <v>22</v>
      </c>
      <c r="Q58">
        <v>3.67</v>
      </c>
      <c r="R58">
        <v>3</v>
      </c>
      <c r="S58">
        <v>0.5</v>
      </c>
      <c r="X58" t="s">
        <v>76</v>
      </c>
      <c r="Y58" t="s">
        <v>76</v>
      </c>
      <c r="AB58" t="s">
        <v>76</v>
      </c>
      <c r="AC58" t="s">
        <v>76</v>
      </c>
      <c r="AD58" t="s">
        <v>76</v>
      </c>
      <c r="AE58" t="s">
        <v>76</v>
      </c>
      <c r="AF58">
        <v>3</v>
      </c>
      <c r="AG58">
        <v>3</v>
      </c>
      <c r="AH58" t="s">
        <v>76</v>
      </c>
      <c r="AI58" t="s">
        <v>76</v>
      </c>
      <c r="AJ58" t="s">
        <v>76</v>
      </c>
      <c r="AK58" t="s">
        <v>76</v>
      </c>
      <c r="AL58">
        <v>1</v>
      </c>
      <c r="AM58">
        <v>0.5</v>
      </c>
      <c r="AN58" t="s">
        <v>76</v>
      </c>
      <c r="AO58" t="s">
        <v>76</v>
      </c>
      <c r="AP58" t="s">
        <v>76</v>
      </c>
      <c r="AQ58" t="s">
        <v>76</v>
      </c>
      <c r="AR58">
        <v>58</v>
      </c>
      <c r="AS58">
        <v>5.8</v>
      </c>
    </row>
    <row r="59" spans="1:45" x14ac:dyDescent="0.15">
      <c r="A59" t="s">
        <v>220</v>
      </c>
      <c r="B59">
        <v>313</v>
      </c>
      <c r="C59">
        <v>39.130000000000003</v>
      </c>
      <c r="D59">
        <v>2</v>
      </c>
      <c r="E59">
        <v>0.4</v>
      </c>
      <c r="F59">
        <v>1</v>
      </c>
      <c r="G59">
        <v>0.2</v>
      </c>
      <c r="H59">
        <v>4</v>
      </c>
      <c r="I59">
        <v>0.8</v>
      </c>
      <c r="J59">
        <v>13</v>
      </c>
      <c r="K59">
        <v>2.6</v>
      </c>
      <c r="L59">
        <v>1</v>
      </c>
      <c r="M59">
        <v>0.2</v>
      </c>
      <c r="N59" t="s">
        <v>76</v>
      </c>
      <c r="O59" t="s">
        <v>76</v>
      </c>
      <c r="P59">
        <v>5</v>
      </c>
      <c r="Q59">
        <v>1</v>
      </c>
      <c r="R59" t="s">
        <v>76</v>
      </c>
      <c r="S59" t="s">
        <v>76</v>
      </c>
      <c r="X59" t="s">
        <v>76</v>
      </c>
      <c r="Y59" t="s">
        <v>76</v>
      </c>
      <c r="AB59" t="s">
        <v>76</v>
      </c>
      <c r="AC59" t="s">
        <v>76</v>
      </c>
      <c r="AD59" t="s">
        <v>76</v>
      </c>
      <c r="AE59" t="s">
        <v>76</v>
      </c>
      <c r="AF59" t="s">
        <v>76</v>
      </c>
      <c r="AG59" t="s">
        <v>76</v>
      </c>
      <c r="AH59" t="s">
        <v>76</v>
      </c>
      <c r="AI59" t="s">
        <v>76</v>
      </c>
      <c r="AJ59" t="s">
        <v>76</v>
      </c>
      <c r="AK59" t="s">
        <v>76</v>
      </c>
      <c r="AL59">
        <v>1</v>
      </c>
      <c r="AM59">
        <v>1</v>
      </c>
      <c r="AN59" t="s">
        <v>76</v>
      </c>
      <c r="AO59" t="s">
        <v>76</v>
      </c>
      <c r="AP59" t="s">
        <v>76</v>
      </c>
      <c r="AQ59" t="s">
        <v>76</v>
      </c>
      <c r="AR59">
        <v>40</v>
      </c>
      <c r="AS59">
        <v>5</v>
      </c>
    </row>
    <row r="60" spans="1:45" x14ac:dyDescent="0.15">
      <c r="A60" t="s">
        <v>221</v>
      </c>
      <c r="B60">
        <v>485</v>
      </c>
      <c r="C60">
        <v>48.5</v>
      </c>
      <c r="D60" t="s">
        <v>76</v>
      </c>
      <c r="E60" t="s">
        <v>76</v>
      </c>
      <c r="F60">
        <v>1</v>
      </c>
      <c r="G60">
        <v>0.17</v>
      </c>
      <c r="H60">
        <v>12</v>
      </c>
      <c r="I60">
        <v>2</v>
      </c>
      <c r="J60">
        <v>41</v>
      </c>
      <c r="K60">
        <v>6.83</v>
      </c>
      <c r="L60">
        <v>3</v>
      </c>
      <c r="M60">
        <v>0.5</v>
      </c>
      <c r="N60">
        <v>7</v>
      </c>
      <c r="O60">
        <v>1.17</v>
      </c>
      <c r="P60">
        <v>7</v>
      </c>
      <c r="Q60">
        <v>1.17</v>
      </c>
      <c r="R60">
        <v>1</v>
      </c>
      <c r="S60">
        <v>0.17</v>
      </c>
      <c r="X60" t="s">
        <v>76</v>
      </c>
      <c r="Y60" t="s">
        <v>76</v>
      </c>
      <c r="AB60" t="s">
        <v>76</v>
      </c>
      <c r="AC60" t="s">
        <v>76</v>
      </c>
      <c r="AD60" t="s">
        <v>76</v>
      </c>
      <c r="AE60" t="s">
        <v>76</v>
      </c>
      <c r="AF60" t="s">
        <v>76</v>
      </c>
      <c r="AG60" t="s">
        <v>76</v>
      </c>
      <c r="AH60" t="s">
        <v>76</v>
      </c>
      <c r="AI60" t="s">
        <v>76</v>
      </c>
      <c r="AJ60" t="s">
        <v>76</v>
      </c>
      <c r="AK60" t="s">
        <v>76</v>
      </c>
      <c r="AL60">
        <v>2</v>
      </c>
      <c r="AM60">
        <v>2</v>
      </c>
      <c r="AN60" t="s">
        <v>76</v>
      </c>
      <c r="AO60" t="s">
        <v>76</v>
      </c>
      <c r="AP60" t="s">
        <v>76</v>
      </c>
      <c r="AQ60" t="s">
        <v>76</v>
      </c>
      <c r="AR60">
        <v>117</v>
      </c>
      <c r="AS60">
        <v>11.7</v>
      </c>
    </row>
    <row r="61" spans="1:45" x14ac:dyDescent="0.15">
      <c r="A61" t="s">
        <v>222</v>
      </c>
      <c r="B61">
        <v>687</v>
      </c>
      <c r="C61">
        <v>42.94</v>
      </c>
      <c r="D61">
        <v>2</v>
      </c>
      <c r="E61">
        <v>0.2</v>
      </c>
      <c r="F61">
        <v>6</v>
      </c>
      <c r="G61">
        <v>0.6</v>
      </c>
      <c r="H61">
        <v>33</v>
      </c>
      <c r="I61">
        <v>3.3</v>
      </c>
      <c r="J61">
        <v>43</v>
      </c>
      <c r="K61">
        <v>4.3</v>
      </c>
      <c r="L61">
        <v>2</v>
      </c>
      <c r="M61">
        <v>0.2</v>
      </c>
      <c r="N61">
        <v>5</v>
      </c>
      <c r="O61">
        <v>0.5</v>
      </c>
      <c r="P61">
        <v>5</v>
      </c>
      <c r="Q61">
        <v>0.5</v>
      </c>
      <c r="R61">
        <v>1</v>
      </c>
      <c r="S61">
        <v>0.1</v>
      </c>
      <c r="X61" t="s">
        <v>76</v>
      </c>
      <c r="Y61" t="s">
        <v>76</v>
      </c>
      <c r="AB61" t="s">
        <v>76</v>
      </c>
      <c r="AC61" t="s">
        <v>76</v>
      </c>
      <c r="AD61" t="s">
        <v>76</v>
      </c>
      <c r="AE61" t="s">
        <v>76</v>
      </c>
      <c r="AF61">
        <v>1</v>
      </c>
      <c r="AG61">
        <v>0.33</v>
      </c>
      <c r="AH61" t="s">
        <v>76</v>
      </c>
      <c r="AI61" t="s">
        <v>76</v>
      </c>
      <c r="AJ61" t="s">
        <v>76</v>
      </c>
      <c r="AK61" t="s">
        <v>76</v>
      </c>
      <c r="AL61">
        <v>1</v>
      </c>
      <c r="AM61">
        <v>1</v>
      </c>
      <c r="AN61" t="s">
        <v>76</v>
      </c>
      <c r="AO61" t="s">
        <v>76</v>
      </c>
      <c r="AP61" t="s">
        <v>76</v>
      </c>
      <c r="AQ61" t="s">
        <v>76</v>
      </c>
      <c r="AR61">
        <v>183</v>
      </c>
      <c r="AS61">
        <v>11.44</v>
      </c>
    </row>
    <row r="62" spans="1:45" x14ac:dyDescent="0.15">
      <c r="A62" t="s">
        <v>223</v>
      </c>
      <c r="B62">
        <v>506</v>
      </c>
      <c r="C62">
        <v>50.6</v>
      </c>
      <c r="D62">
        <v>1</v>
      </c>
      <c r="E62">
        <v>0.17</v>
      </c>
      <c r="F62" t="s">
        <v>76</v>
      </c>
      <c r="G62" t="s">
        <v>76</v>
      </c>
      <c r="H62">
        <v>12</v>
      </c>
      <c r="I62">
        <v>2</v>
      </c>
      <c r="J62">
        <v>14</v>
      </c>
      <c r="K62">
        <v>2.33</v>
      </c>
      <c r="L62" t="s">
        <v>76</v>
      </c>
      <c r="M62" t="s">
        <v>76</v>
      </c>
      <c r="N62">
        <v>13</v>
      </c>
      <c r="O62">
        <v>2.17</v>
      </c>
      <c r="P62">
        <v>4</v>
      </c>
      <c r="Q62">
        <v>0.67</v>
      </c>
      <c r="R62">
        <v>4</v>
      </c>
      <c r="S62">
        <v>0.67</v>
      </c>
      <c r="X62" t="s">
        <v>76</v>
      </c>
      <c r="Y62" t="s">
        <v>76</v>
      </c>
      <c r="AB62">
        <v>1</v>
      </c>
      <c r="AC62">
        <v>0.17</v>
      </c>
      <c r="AD62" t="s">
        <v>76</v>
      </c>
      <c r="AE62" t="s">
        <v>76</v>
      </c>
      <c r="AF62" t="s">
        <v>76</v>
      </c>
      <c r="AG62" t="s">
        <v>76</v>
      </c>
      <c r="AH62" t="s">
        <v>76</v>
      </c>
      <c r="AI62" t="s">
        <v>76</v>
      </c>
      <c r="AJ62" t="s">
        <v>76</v>
      </c>
      <c r="AK62" t="s">
        <v>76</v>
      </c>
      <c r="AL62">
        <v>2</v>
      </c>
      <c r="AM62">
        <v>2</v>
      </c>
      <c r="AN62" t="s">
        <v>76</v>
      </c>
      <c r="AO62" t="s">
        <v>76</v>
      </c>
      <c r="AP62" t="s">
        <v>76</v>
      </c>
      <c r="AQ62" t="s">
        <v>76</v>
      </c>
      <c r="AR62">
        <v>134</v>
      </c>
      <c r="AS62">
        <v>13.4</v>
      </c>
    </row>
    <row r="63" spans="1:45" x14ac:dyDescent="0.15">
      <c r="A63" t="s">
        <v>224</v>
      </c>
      <c r="B63">
        <v>109</v>
      </c>
      <c r="C63">
        <v>27.25</v>
      </c>
      <c r="D63" t="s">
        <v>76</v>
      </c>
      <c r="E63" t="s">
        <v>76</v>
      </c>
      <c r="F63" t="s">
        <v>76</v>
      </c>
      <c r="G63" t="s">
        <v>76</v>
      </c>
      <c r="H63">
        <v>4</v>
      </c>
      <c r="I63">
        <v>2</v>
      </c>
      <c r="J63" t="s">
        <v>76</v>
      </c>
      <c r="K63" t="s">
        <v>76</v>
      </c>
      <c r="L63" t="s">
        <v>76</v>
      </c>
      <c r="M63" t="s">
        <v>76</v>
      </c>
      <c r="N63">
        <v>1</v>
      </c>
      <c r="O63">
        <v>0.5</v>
      </c>
      <c r="P63">
        <v>14</v>
      </c>
      <c r="Q63">
        <v>7</v>
      </c>
      <c r="R63" t="s">
        <v>76</v>
      </c>
      <c r="S63" t="s">
        <v>76</v>
      </c>
      <c r="X63" t="s">
        <v>76</v>
      </c>
      <c r="Y63" t="s">
        <v>76</v>
      </c>
      <c r="AB63" t="s">
        <v>76</v>
      </c>
      <c r="AC63" t="s">
        <v>76</v>
      </c>
      <c r="AD63" t="s">
        <v>172</v>
      </c>
      <c r="AE63" t="s">
        <v>172</v>
      </c>
      <c r="AF63" t="s">
        <v>172</v>
      </c>
      <c r="AG63" t="s">
        <v>172</v>
      </c>
      <c r="AH63" t="s">
        <v>76</v>
      </c>
      <c r="AI63" t="s">
        <v>76</v>
      </c>
      <c r="AJ63" t="s">
        <v>76</v>
      </c>
      <c r="AK63" t="s">
        <v>76</v>
      </c>
      <c r="AL63" t="s">
        <v>76</v>
      </c>
      <c r="AM63" t="s">
        <v>76</v>
      </c>
      <c r="AN63" t="s">
        <v>76</v>
      </c>
      <c r="AO63" t="s">
        <v>76</v>
      </c>
      <c r="AP63" t="s">
        <v>76</v>
      </c>
      <c r="AQ63" t="s">
        <v>76</v>
      </c>
      <c r="AR63">
        <v>109</v>
      </c>
      <c r="AS63">
        <v>27.25</v>
      </c>
    </row>
    <row r="64" spans="1:45" x14ac:dyDescent="0.15">
      <c r="A64" t="s">
        <v>225</v>
      </c>
      <c r="B64">
        <v>519</v>
      </c>
      <c r="C64">
        <v>74.14</v>
      </c>
      <c r="D64">
        <v>6</v>
      </c>
      <c r="E64">
        <v>1.5</v>
      </c>
      <c r="F64">
        <v>6</v>
      </c>
      <c r="G64">
        <v>1.5</v>
      </c>
      <c r="H64">
        <v>12</v>
      </c>
      <c r="I64">
        <v>3</v>
      </c>
      <c r="J64">
        <v>16</v>
      </c>
      <c r="K64">
        <v>4</v>
      </c>
      <c r="L64" t="s">
        <v>76</v>
      </c>
      <c r="M64" t="s">
        <v>76</v>
      </c>
      <c r="N64">
        <v>3</v>
      </c>
      <c r="O64">
        <v>0.75</v>
      </c>
      <c r="P64" t="s">
        <v>76</v>
      </c>
      <c r="Q64" t="s">
        <v>76</v>
      </c>
      <c r="R64" t="s">
        <v>76</v>
      </c>
      <c r="S64" t="s">
        <v>76</v>
      </c>
      <c r="X64" t="s">
        <v>76</v>
      </c>
      <c r="Y64" t="s">
        <v>76</v>
      </c>
      <c r="AB64">
        <v>1</v>
      </c>
      <c r="AC64">
        <v>0.25</v>
      </c>
      <c r="AD64" t="s">
        <v>76</v>
      </c>
      <c r="AE64" t="s">
        <v>76</v>
      </c>
      <c r="AF64" t="s">
        <v>76</v>
      </c>
      <c r="AG64" t="s">
        <v>76</v>
      </c>
      <c r="AH64" t="s">
        <v>76</v>
      </c>
      <c r="AI64" t="s">
        <v>76</v>
      </c>
      <c r="AJ64" t="s">
        <v>76</v>
      </c>
      <c r="AK64" t="s">
        <v>76</v>
      </c>
      <c r="AL64" t="s">
        <v>76</v>
      </c>
      <c r="AM64" t="s">
        <v>76</v>
      </c>
      <c r="AN64" t="s">
        <v>76</v>
      </c>
      <c r="AO64" t="s">
        <v>76</v>
      </c>
      <c r="AP64" t="s">
        <v>76</v>
      </c>
      <c r="AQ64" t="s">
        <v>76</v>
      </c>
      <c r="AR64">
        <v>133</v>
      </c>
      <c r="AS64">
        <v>19</v>
      </c>
    </row>
    <row r="65" spans="1:45" x14ac:dyDescent="0.15">
      <c r="A65" t="s">
        <v>226</v>
      </c>
      <c r="B65">
        <v>465</v>
      </c>
      <c r="C65">
        <v>42.27</v>
      </c>
      <c r="D65">
        <v>1</v>
      </c>
      <c r="E65">
        <v>0.14000000000000001</v>
      </c>
      <c r="F65">
        <v>7</v>
      </c>
      <c r="G65">
        <v>1</v>
      </c>
      <c r="H65">
        <v>16</v>
      </c>
      <c r="I65">
        <v>2.29</v>
      </c>
      <c r="J65">
        <v>99</v>
      </c>
      <c r="K65">
        <v>14.14</v>
      </c>
      <c r="L65">
        <v>5</v>
      </c>
      <c r="M65">
        <v>0.71</v>
      </c>
      <c r="N65">
        <v>4</v>
      </c>
      <c r="O65">
        <v>0.56999999999999995</v>
      </c>
      <c r="P65" t="s">
        <v>76</v>
      </c>
      <c r="Q65" t="s">
        <v>76</v>
      </c>
      <c r="R65">
        <v>2</v>
      </c>
      <c r="S65">
        <v>0.28999999999999998</v>
      </c>
      <c r="X65" t="s">
        <v>76</v>
      </c>
      <c r="Y65" t="s">
        <v>76</v>
      </c>
      <c r="AB65" t="s">
        <v>76</v>
      </c>
      <c r="AC65" t="s">
        <v>76</v>
      </c>
      <c r="AD65" t="s">
        <v>76</v>
      </c>
      <c r="AE65" t="s">
        <v>76</v>
      </c>
      <c r="AF65" t="s">
        <v>76</v>
      </c>
      <c r="AG65" t="s">
        <v>76</v>
      </c>
      <c r="AH65" t="s">
        <v>76</v>
      </c>
      <c r="AI65" t="s">
        <v>76</v>
      </c>
      <c r="AJ65" t="s">
        <v>76</v>
      </c>
      <c r="AK65" t="s">
        <v>76</v>
      </c>
      <c r="AL65">
        <v>2</v>
      </c>
      <c r="AM65">
        <v>2</v>
      </c>
      <c r="AN65" t="s">
        <v>76</v>
      </c>
      <c r="AO65" t="s">
        <v>76</v>
      </c>
      <c r="AP65" t="s">
        <v>76</v>
      </c>
      <c r="AQ65" t="s">
        <v>76</v>
      </c>
      <c r="AR65">
        <v>140</v>
      </c>
      <c r="AS65">
        <v>12.73</v>
      </c>
    </row>
    <row r="66" spans="1:45" x14ac:dyDescent="0.15">
      <c r="A66" t="s">
        <v>227</v>
      </c>
      <c r="B66">
        <v>87</v>
      </c>
      <c r="C66">
        <v>14.5</v>
      </c>
      <c r="D66">
        <v>3</v>
      </c>
      <c r="E66">
        <v>0.75</v>
      </c>
      <c r="F66">
        <v>4</v>
      </c>
      <c r="G66">
        <v>1</v>
      </c>
      <c r="H66">
        <v>2</v>
      </c>
      <c r="I66">
        <v>0.5</v>
      </c>
      <c r="J66">
        <v>39</v>
      </c>
      <c r="K66">
        <v>9.75</v>
      </c>
      <c r="L66" t="s">
        <v>76</v>
      </c>
      <c r="M66" t="s">
        <v>76</v>
      </c>
      <c r="N66">
        <v>11</v>
      </c>
      <c r="O66">
        <v>2.75</v>
      </c>
      <c r="P66" t="s">
        <v>76</v>
      </c>
      <c r="Q66" t="s">
        <v>76</v>
      </c>
      <c r="R66" t="s">
        <v>76</v>
      </c>
      <c r="S66" t="s">
        <v>76</v>
      </c>
      <c r="X66" t="s">
        <v>76</v>
      </c>
      <c r="Y66" t="s">
        <v>76</v>
      </c>
      <c r="AB66" t="s">
        <v>76</v>
      </c>
      <c r="AC66" t="s">
        <v>76</v>
      </c>
      <c r="AD66" t="s">
        <v>76</v>
      </c>
      <c r="AE66" t="s">
        <v>76</v>
      </c>
      <c r="AF66" t="s">
        <v>76</v>
      </c>
      <c r="AG66" t="s">
        <v>76</v>
      </c>
      <c r="AH66" t="s">
        <v>76</v>
      </c>
      <c r="AI66" t="s">
        <v>76</v>
      </c>
      <c r="AJ66" t="s">
        <v>76</v>
      </c>
      <c r="AK66" t="s">
        <v>76</v>
      </c>
      <c r="AL66" t="s">
        <v>76</v>
      </c>
      <c r="AM66" t="s">
        <v>76</v>
      </c>
      <c r="AN66" t="s">
        <v>76</v>
      </c>
      <c r="AO66" t="s">
        <v>76</v>
      </c>
      <c r="AP66" t="s">
        <v>76</v>
      </c>
      <c r="AQ66" t="s">
        <v>76</v>
      </c>
      <c r="AR66">
        <v>28</v>
      </c>
      <c r="AS66">
        <v>4.67</v>
      </c>
    </row>
    <row r="67" spans="1:45" x14ac:dyDescent="0.15">
      <c r="A67" t="s">
        <v>228</v>
      </c>
      <c r="B67">
        <v>84</v>
      </c>
      <c r="C67">
        <v>28</v>
      </c>
      <c r="D67" t="s">
        <v>76</v>
      </c>
      <c r="E67" t="s">
        <v>76</v>
      </c>
      <c r="F67" t="s">
        <v>76</v>
      </c>
      <c r="G67" t="s">
        <v>76</v>
      </c>
      <c r="H67" t="s">
        <v>76</v>
      </c>
      <c r="I67" t="s">
        <v>76</v>
      </c>
      <c r="J67">
        <v>15</v>
      </c>
      <c r="K67">
        <v>7.5</v>
      </c>
      <c r="L67" t="s">
        <v>76</v>
      </c>
      <c r="M67" t="s">
        <v>76</v>
      </c>
      <c r="N67" t="s">
        <v>76</v>
      </c>
      <c r="O67" t="s">
        <v>76</v>
      </c>
      <c r="P67" t="s">
        <v>76</v>
      </c>
      <c r="Q67" t="s">
        <v>76</v>
      </c>
      <c r="R67" t="s">
        <v>76</v>
      </c>
      <c r="S67" t="s">
        <v>76</v>
      </c>
      <c r="X67" t="s">
        <v>76</v>
      </c>
      <c r="Y67" t="s">
        <v>76</v>
      </c>
      <c r="AB67" t="s">
        <v>76</v>
      </c>
      <c r="AC67" t="s">
        <v>76</v>
      </c>
      <c r="AD67" t="s">
        <v>172</v>
      </c>
      <c r="AE67" t="s">
        <v>172</v>
      </c>
      <c r="AF67" t="s">
        <v>172</v>
      </c>
      <c r="AG67" t="s">
        <v>172</v>
      </c>
      <c r="AH67" t="s">
        <v>76</v>
      </c>
      <c r="AI67" t="s">
        <v>76</v>
      </c>
      <c r="AJ67" t="s">
        <v>76</v>
      </c>
      <c r="AK67" t="s">
        <v>76</v>
      </c>
      <c r="AL67" t="s">
        <v>76</v>
      </c>
      <c r="AM67" t="s">
        <v>76</v>
      </c>
      <c r="AN67" t="s">
        <v>76</v>
      </c>
      <c r="AO67" t="s">
        <v>76</v>
      </c>
      <c r="AP67" t="s">
        <v>76</v>
      </c>
      <c r="AQ67" t="s">
        <v>76</v>
      </c>
      <c r="AR67">
        <v>39</v>
      </c>
      <c r="AS67">
        <v>13</v>
      </c>
    </row>
    <row r="68" spans="1:45" x14ac:dyDescent="0.15">
      <c r="A68" t="s">
        <v>229</v>
      </c>
      <c r="B68">
        <v>78</v>
      </c>
      <c r="C68">
        <v>19.5</v>
      </c>
      <c r="D68">
        <v>1</v>
      </c>
      <c r="E68">
        <v>0.33</v>
      </c>
      <c r="F68" t="s">
        <v>76</v>
      </c>
      <c r="G68" t="s">
        <v>76</v>
      </c>
      <c r="H68">
        <v>2</v>
      </c>
      <c r="I68">
        <v>0.67</v>
      </c>
      <c r="J68">
        <v>21</v>
      </c>
      <c r="K68">
        <v>7</v>
      </c>
      <c r="L68">
        <v>1</v>
      </c>
      <c r="M68">
        <v>0.33</v>
      </c>
      <c r="N68">
        <v>5</v>
      </c>
      <c r="O68">
        <v>1.67</v>
      </c>
      <c r="P68" t="s">
        <v>76</v>
      </c>
      <c r="Q68" t="s">
        <v>76</v>
      </c>
      <c r="R68" t="s">
        <v>76</v>
      </c>
      <c r="S68" t="s">
        <v>76</v>
      </c>
      <c r="X68" t="s">
        <v>76</v>
      </c>
      <c r="Y68" t="s">
        <v>76</v>
      </c>
      <c r="AB68" t="s">
        <v>76</v>
      </c>
      <c r="AC68" t="s">
        <v>76</v>
      </c>
      <c r="AD68" t="s">
        <v>172</v>
      </c>
      <c r="AE68" t="s">
        <v>172</v>
      </c>
      <c r="AF68" t="s">
        <v>172</v>
      </c>
      <c r="AG68" t="s">
        <v>172</v>
      </c>
      <c r="AH68" t="s">
        <v>76</v>
      </c>
      <c r="AI68" t="s">
        <v>76</v>
      </c>
      <c r="AJ68" t="s">
        <v>76</v>
      </c>
      <c r="AK68" t="s">
        <v>76</v>
      </c>
      <c r="AL68" t="s">
        <v>76</v>
      </c>
      <c r="AM68" t="s">
        <v>76</v>
      </c>
      <c r="AN68" t="s">
        <v>76</v>
      </c>
      <c r="AO68" t="s">
        <v>76</v>
      </c>
      <c r="AP68" t="s">
        <v>76</v>
      </c>
      <c r="AQ68" t="s">
        <v>76</v>
      </c>
      <c r="AR68">
        <v>36</v>
      </c>
      <c r="AS68">
        <v>9</v>
      </c>
    </row>
    <row r="69" spans="1:45" x14ac:dyDescent="0.15">
      <c r="A69" t="s">
        <v>230</v>
      </c>
      <c r="B69">
        <v>183</v>
      </c>
      <c r="C69">
        <v>30.5</v>
      </c>
      <c r="D69">
        <v>1</v>
      </c>
      <c r="E69">
        <v>0.25</v>
      </c>
      <c r="F69">
        <v>1</v>
      </c>
      <c r="G69">
        <v>0.25</v>
      </c>
      <c r="H69">
        <v>3</v>
      </c>
      <c r="I69">
        <v>0.75</v>
      </c>
      <c r="J69">
        <v>8</v>
      </c>
      <c r="K69">
        <v>2</v>
      </c>
      <c r="L69">
        <v>8</v>
      </c>
      <c r="M69">
        <v>2</v>
      </c>
      <c r="N69" t="s">
        <v>76</v>
      </c>
      <c r="O69" t="s">
        <v>76</v>
      </c>
      <c r="P69" t="s">
        <v>76</v>
      </c>
      <c r="Q69" t="s">
        <v>76</v>
      </c>
      <c r="R69" t="s">
        <v>76</v>
      </c>
      <c r="S69" t="s">
        <v>76</v>
      </c>
      <c r="X69" t="s">
        <v>76</v>
      </c>
      <c r="Y69" t="s">
        <v>76</v>
      </c>
      <c r="AB69" t="s">
        <v>76</v>
      </c>
      <c r="AC69" t="s">
        <v>76</v>
      </c>
      <c r="AD69" t="s">
        <v>172</v>
      </c>
      <c r="AE69" t="s">
        <v>172</v>
      </c>
      <c r="AF69" t="s">
        <v>172</v>
      </c>
      <c r="AG69" t="s">
        <v>172</v>
      </c>
      <c r="AH69" t="s">
        <v>172</v>
      </c>
      <c r="AI69" t="s">
        <v>172</v>
      </c>
      <c r="AJ69" t="s">
        <v>172</v>
      </c>
      <c r="AK69" t="s">
        <v>172</v>
      </c>
      <c r="AL69" t="s">
        <v>172</v>
      </c>
      <c r="AM69" t="s">
        <v>172</v>
      </c>
      <c r="AN69" t="s">
        <v>172</v>
      </c>
      <c r="AO69" t="s">
        <v>172</v>
      </c>
      <c r="AP69" t="s">
        <v>172</v>
      </c>
      <c r="AQ69" t="s">
        <v>172</v>
      </c>
      <c r="AR69">
        <v>64</v>
      </c>
      <c r="AS69">
        <v>10.67</v>
      </c>
    </row>
    <row r="70" spans="1:45" x14ac:dyDescent="0.15">
      <c r="A70" t="s">
        <v>231</v>
      </c>
      <c r="B70">
        <v>208</v>
      </c>
      <c r="C70">
        <v>34.67</v>
      </c>
      <c r="D70" t="s">
        <v>76</v>
      </c>
      <c r="E70" t="s">
        <v>76</v>
      </c>
      <c r="F70">
        <v>2</v>
      </c>
      <c r="G70">
        <v>0.5</v>
      </c>
      <c r="H70">
        <v>1</v>
      </c>
      <c r="I70">
        <v>0.25</v>
      </c>
      <c r="J70">
        <v>19</v>
      </c>
      <c r="K70">
        <v>4.75</v>
      </c>
      <c r="L70" t="s">
        <v>76</v>
      </c>
      <c r="M70" t="s">
        <v>76</v>
      </c>
      <c r="N70">
        <v>8</v>
      </c>
      <c r="O70">
        <v>2</v>
      </c>
      <c r="P70" t="s">
        <v>76</v>
      </c>
      <c r="Q70" t="s">
        <v>76</v>
      </c>
      <c r="R70">
        <v>1</v>
      </c>
      <c r="S70">
        <v>0.25</v>
      </c>
      <c r="X70" t="s">
        <v>76</v>
      </c>
      <c r="Y70" t="s">
        <v>76</v>
      </c>
      <c r="AB70" t="s">
        <v>76</v>
      </c>
      <c r="AC70" t="s">
        <v>76</v>
      </c>
      <c r="AD70" t="s">
        <v>76</v>
      </c>
      <c r="AE70" t="s">
        <v>76</v>
      </c>
      <c r="AF70" t="s">
        <v>76</v>
      </c>
      <c r="AG70" t="s">
        <v>76</v>
      </c>
      <c r="AH70" t="s">
        <v>76</v>
      </c>
      <c r="AI70" t="s">
        <v>76</v>
      </c>
      <c r="AJ70" t="s">
        <v>76</v>
      </c>
      <c r="AK70" t="s">
        <v>76</v>
      </c>
      <c r="AL70" t="s">
        <v>76</v>
      </c>
      <c r="AM70" t="s">
        <v>76</v>
      </c>
      <c r="AN70" t="s">
        <v>76</v>
      </c>
      <c r="AO70" t="s">
        <v>76</v>
      </c>
      <c r="AP70" t="s">
        <v>76</v>
      </c>
      <c r="AQ70" t="s">
        <v>76</v>
      </c>
      <c r="AR70">
        <v>54</v>
      </c>
      <c r="AS70">
        <v>9</v>
      </c>
    </row>
    <row r="71" spans="1:45" x14ac:dyDescent="0.15">
      <c r="A71" t="s">
        <v>232</v>
      </c>
      <c r="B71">
        <v>239</v>
      </c>
      <c r="C71">
        <v>34.14</v>
      </c>
      <c r="D71">
        <v>1</v>
      </c>
      <c r="E71">
        <v>0.25</v>
      </c>
      <c r="F71">
        <v>2</v>
      </c>
      <c r="G71">
        <v>0.5</v>
      </c>
      <c r="H71">
        <v>3</v>
      </c>
      <c r="I71">
        <v>0.75</v>
      </c>
      <c r="J71">
        <v>11</v>
      </c>
      <c r="K71">
        <v>2.75</v>
      </c>
      <c r="L71">
        <v>2</v>
      </c>
      <c r="M71">
        <v>0.5</v>
      </c>
      <c r="N71">
        <v>5</v>
      </c>
      <c r="O71">
        <v>1.25</v>
      </c>
      <c r="P71" t="s">
        <v>76</v>
      </c>
      <c r="Q71" t="s">
        <v>76</v>
      </c>
      <c r="R71" t="s">
        <v>76</v>
      </c>
      <c r="S71" t="s">
        <v>76</v>
      </c>
      <c r="X71" t="s">
        <v>76</v>
      </c>
      <c r="Y71" t="s">
        <v>76</v>
      </c>
      <c r="AB71">
        <v>1</v>
      </c>
      <c r="AC71">
        <v>0.25</v>
      </c>
      <c r="AD71" t="s">
        <v>76</v>
      </c>
      <c r="AE71" t="s">
        <v>76</v>
      </c>
      <c r="AF71" t="s">
        <v>76</v>
      </c>
      <c r="AG71" t="s">
        <v>76</v>
      </c>
      <c r="AH71" t="s">
        <v>76</v>
      </c>
      <c r="AI71" t="s">
        <v>76</v>
      </c>
      <c r="AJ71" t="s">
        <v>76</v>
      </c>
      <c r="AK71" t="s">
        <v>76</v>
      </c>
      <c r="AL71" t="s">
        <v>76</v>
      </c>
      <c r="AM71" t="s">
        <v>76</v>
      </c>
      <c r="AN71" t="s">
        <v>76</v>
      </c>
      <c r="AO71" t="s">
        <v>76</v>
      </c>
      <c r="AP71" t="s">
        <v>76</v>
      </c>
      <c r="AQ71" t="s">
        <v>76</v>
      </c>
      <c r="AR71">
        <v>51</v>
      </c>
      <c r="AS71">
        <v>7.29</v>
      </c>
    </row>
    <row r="72" spans="1:45" x14ac:dyDescent="0.15">
      <c r="A72" t="s">
        <v>233</v>
      </c>
      <c r="B72">
        <v>107</v>
      </c>
      <c r="C72">
        <v>21.4</v>
      </c>
      <c r="D72">
        <v>1</v>
      </c>
      <c r="E72">
        <v>0.33</v>
      </c>
      <c r="F72" t="s">
        <v>76</v>
      </c>
      <c r="G72" t="s">
        <v>76</v>
      </c>
      <c r="H72">
        <v>3</v>
      </c>
      <c r="I72">
        <v>1</v>
      </c>
      <c r="J72">
        <v>5</v>
      </c>
      <c r="K72">
        <v>1.67</v>
      </c>
      <c r="L72" t="s">
        <v>76</v>
      </c>
      <c r="M72" t="s">
        <v>76</v>
      </c>
      <c r="N72">
        <v>1</v>
      </c>
      <c r="O72">
        <v>0.33</v>
      </c>
      <c r="P72" t="s">
        <v>76</v>
      </c>
      <c r="Q72" t="s">
        <v>76</v>
      </c>
      <c r="R72">
        <v>1</v>
      </c>
      <c r="S72">
        <v>0.33</v>
      </c>
      <c r="X72" t="s">
        <v>76</v>
      </c>
      <c r="Y72" t="s">
        <v>76</v>
      </c>
      <c r="AB72" t="s">
        <v>76</v>
      </c>
      <c r="AC72" t="s">
        <v>76</v>
      </c>
      <c r="AD72" t="s">
        <v>76</v>
      </c>
      <c r="AE72" t="s">
        <v>76</v>
      </c>
      <c r="AF72" t="s">
        <v>76</v>
      </c>
      <c r="AG72" t="s">
        <v>76</v>
      </c>
      <c r="AH72" t="s">
        <v>76</v>
      </c>
      <c r="AI72" t="s">
        <v>76</v>
      </c>
      <c r="AJ72" t="s">
        <v>76</v>
      </c>
      <c r="AK72" t="s">
        <v>76</v>
      </c>
      <c r="AL72">
        <v>2</v>
      </c>
      <c r="AM72">
        <v>2</v>
      </c>
      <c r="AN72" t="s">
        <v>76</v>
      </c>
      <c r="AO72" t="s">
        <v>76</v>
      </c>
      <c r="AP72" t="s">
        <v>76</v>
      </c>
      <c r="AQ72" t="s">
        <v>76</v>
      </c>
      <c r="AR72">
        <v>36</v>
      </c>
      <c r="AS72">
        <v>7.2</v>
      </c>
    </row>
    <row r="73" spans="1:45" x14ac:dyDescent="0.15">
      <c r="A73" t="s">
        <v>234</v>
      </c>
      <c r="B73">
        <v>81</v>
      </c>
      <c r="C73">
        <v>20.25</v>
      </c>
      <c r="D73" t="s">
        <v>76</v>
      </c>
      <c r="E73" t="s">
        <v>76</v>
      </c>
      <c r="F73">
        <v>2</v>
      </c>
      <c r="G73">
        <v>0.67</v>
      </c>
      <c r="H73">
        <v>4</v>
      </c>
      <c r="I73">
        <v>1.33</v>
      </c>
      <c r="J73">
        <v>5</v>
      </c>
      <c r="K73">
        <v>1.67</v>
      </c>
      <c r="L73" t="s">
        <v>76</v>
      </c>
      <c r="M73" t="s">
        <v>76</v>
      </c>
      <c r="N73">
        <v>5</v>
      </c>
      <c r="O73">
        <v>1.67</v>
      </c>
      <c r="P73">
        <v>1</v>
      </c>
      <c r="Q73">
        <v>0.33</v>
      </c>
      <c r="R73" t="s">
        <v>76</v>
      </c>
      <c r="S73" t="s">
        <v>76</v>
      </c>
      <c r="X73" t="s">
        <v>76</v>
      </c>
      <c r="Y73" t="s">
        <v>76</v>
      </c>
      <c r="AB73" t="s">
        <v>76</v>
      </c>
      <c r="AC73" t="s">
        <v>76</v>
      </c>
      <c r="AD73" t="s">
        <v>172</v>
      </c>
      <c r="AE73" t="s">
        <v>172</v>
      </c>
      <c r="AF73" t="s">
        <v>172</v>
      </c>
      <c r="AG73" t="s">
        <v>172</v>
      </c>
      <c r="AH73" t="s">
        <v>76</v>
      </c>
      <c r="AI73" t="s">
        <v>76</v>
      </c>
      <c r="AJ73" t="s">
        <v>76</v>
      </c>
      <c r="AK73" t="s">
        <v>76</v>
      </c>
      <c r="AL73" t="s">
        <v>76</v>
      </c>
      <c r="AM73" t="s">
        <v>76</v>
      </c>
      <c r="AN73" t="s">
        <v>76</v>
      </c>
      <c r="AO73" t="s">
        <v>76</v>
      </c>
      <c r="AP73" t="s">
        <v>76</v>
      </c>
      <c r="AQ73" t="s">
        <v>76</v>
      </c>
      <c r="AR73">
        <v>39</v>
      </c>
      <c r="AS73">
        <v>9.75</v>
      </c>
    </row>
    <row r="74" spans="1:45" x14ac:dyDescent="0.15">
      <c r="A74" t="s">
        <v>235</v>
      </c>
      <c r="B74">
        <v>288</v>
      </c>
      <c r="C74">
        <v>32</v>
      </c>
      <c r="D74">
        <v>1</v>
      </c>
      <c r="E74">
        <v>0.17</v>
      </c>
      <c r="F74">
        <v>18</v>
      </c>
      <c r="G74">
        <v>3</v>
      </c>
      <c r="H74">
        <v>44</v>
      </c>
      <c r="I74">
        <v>7.33</v>
      </c>
      <c r="J74">
        <v>25</v>
      </c>
      <c r="K74">
        <v>4.17</v>
      </c>
      <c r="L74">
        <v>1</v>
      </c>
      <c r="M74">
        <v>0.17</v>
      </c>
      <c r="N74">
        <v>16</v>
      </c>
      <c r="O74">
        <v>2.67</v>
      </c>
      <c r="P74">
        <v>6</v>
      </c>
      <c r="Q74">
        <v>1</v>
      </c>
      <c r="R74">
        <v>1</v>
      </c>
      <c r="S74">
        <v>0.17</v>
      </c>
      <c r="X74" t="s">
        <v>76</v>
      </c>
      <c r="Y74" t="s">
        <v>76</v>
      </c>
      <c r="AB74" t="s">
        <v>76</v>
      </c>
      <c r="AC74" t="s">
        <v>76</v>
      </c>
      <c r="AD74" t="s">
        <v>76</v>
      </c>
      <c r="AE74" t="s">
        <v>76</v>
      </c>
      <c r="AF74" t="s">
        <v>76</v>
      </c>
      <c r="AG74" t="s">
        <v>76</v>
      </c>
      <c r="AH74" t="s">
        <v>76</v>
      </c>
      <c r="AI74" t="s">
        <v>76</v>
      </c>
      <c r="AJ74" t="s">
        <v>76</v>
      </c>
      <c r="AK74" t="s">
        <v>76</v>
      </c>
      <c r="AL74">
        <v>5</v>
      </c>
      <c r="AM74">
        <v>2.5</v>
      </c>
      <c r="AN74" t="s">
        <v>76</v>
      </c>
      <c r="AO74" t="s">
        <v>76</v>
      </c>
      <c r="AP74" t="s">
        <v>76</v>
      </c>
      <c r="AQ74" t="s">
        <v>76</v>
      </c>
      <c r="AR74">
        <v>60</v>
      </c>
      <c r="AS74">
        <v>6.67</v>
      </c>
    </row>
    <row r="75" spans="1:45" x14ac:dyDescent="0.15">
      <c r="A75" t="s">
        <v>236</v>
      </c>
      <c r="B75">
        <v>292</v>
      </c>
      <c r="C75">
        <v>29.2</v>
      </c>
      <c r="D75">
        <v>1</v>
      </c>
      <c r="E75">
        <v>0.14000000000000001</v>
      </c>
      <c r="F75">
        <v>5</v>
      </c>
      <c r="G75">
        <v>0.71</v>
      </c>
      <c r="H75">
        <v>17</v>
      </c>
      <c r="I75">
        <v>2.4300000000000002</v>
      </c>
      <c r="J75">
        <v>10</v>
      </c>
      <c r="K75">
        <v>1.43</v>
      </c>
      <c r="L75" t="s">
        <v>76</v>
      </c>
      <c r="M75" t="s">
        <v>76</v>
      </c>
      <c r="N75">
        <v>7</v>
      </c>
      <c r="O75">
        <v>1</v>
      </c>
      <c r="P75" t="s">
        <v>76</v>
      </c>
      <c r="Q75" t="s">
        <v>76</v>
      </c>
      <c r="R75" t="s">
        <v>76</v>
      </c>
      <c r="S75" t="s">
        <v>76</v>
      </c>
      <c r="X75" t="s">
        <v>76</v>
      </c>
      <c r="Y75" t="s">
        <v>76</v>
      </c>
      <c r="AB75" t="s">
        <v>76</v>
      </c>
      <c r="AC75" t="s">
        <v>76</v>
      </c>
      <c r="AD75" t="s">
        <v>76</v>
      </c>
      <c r="AE75" t="s">
        <v>76</v>
      </c>
      <c r="AF75">
        <v>5</v>
      </c>
      <c r="AG75">
        <v>1.67</v>
      </c>
      <c r="AH75" t="s">
        <v>76</v>
      </c>
      <c r="AI75" t="s">
        <v>76</v>
      </c>
      <c r="AJ75" t="s">
        <v>76</v>
      </c>
      <c r="AK75" t="s">
        <v>76</v>
      </c>
      <c r="AL75">
        <v>3</v>
      </c>
      <c r="AM75">
        <v>1.5</v>
      </c>
      <c r="AN75" t="s">
        <v>76</v>
      </c>
      <c r="AO75" t="s">
        <v>76</v>
      </c>
      <c r="AP75" t="s">
        <v>76</v>
      </c>
      <c r="AQ75" t="s">
        <v>76</v>
      </c>
      <c r="AR75">
        <v>78</v>
      </c>
      <c r="AS75">
        <v>7.8</v>
      </c>
    </row>
    <row r="76" spans="1:45" x14ac:dyDescent="0.15">
      <c r="A76" t="s">
        <v>237</v>
      </c>
      <c r="B76">
        <v>171</v>
      </c>
      <c r="C76">
        <v>42.75</v>
      </c>
      <c r="D76" t="s">
        <v>76</v>
      </c>
      <c r="E76" t="s">
        <v>76</v>
      </c>
      <c r="F76">
        <v>1</v>
      </c>
      <c r="G76">
        <v>0.33</v>
      </c>
      <c r="H76">
        <v>6</v>
      </c>
      <c r="I76">
        <v>2</v>
      </c>
      <c r="J76">
        <v>1</v>
      </c>
      <c r="K76">
        <v>0.33</v>
      </c>
      <c r="L76" t="s">
        <v>76</v>
      </c>
      <c r="M76" t="s">
        <v>76</v>
      </c>
      <c r="N76">
        <v>13</v>
      </c>
      <c r="O76">
        <v>4.33</v>
      </c>
      <c r="P76">
        <v>1</v>
      </c>
      <c r="Q76">
        <v>0.33</v>
      </c>
      <c r="R76" t="s">
        <v>76</v>
      </c>
      <c r="S76" t="s">
        <v>76</v>
      </c>
      <c r="X76" t="s">
        <v>76</v>
      </c>
      <c r="Y76" t="s">
        <v>76</v>
      </c>
      <c r="AB76" t="s">
        <v>76</v>
      </c>
      <c r="AC76" t="s">
        <v>76</v>
      </c>
      <c r="AD76" t="s">
        <v>76</v>
      </c>
      <c r="AE76" t="s">
        <v>76</v>
      </c>
      <c r="AF76">
        <v>1</v>
      </c>
      <c r="AG76">
        <v>1</v>
      </c>
      <c r="AH76" t="s">
        <v>76</v>
      </c>
      <c r="AI76" t="s">
        <v>76</v>
      </c>
      <c r="AJ76" t="s">
        <v>76</v>
      </c>
      <c r="AK76" t="s">
        <v>76</v>
      </c>
      <c r="AL76">
        <v>2</v>
      </c>
      <c r="AM76">
        <v>2</v>
      </c>
      <c r="AN76" t="s">
        <v>76</v>
      </c>
      <c r="AO76" t="s">
        <v>76</v>
      </c>
      <c r="AP76" t="s">
        <v>76</v>
      </c>
      <c r="AQ76" t="s">
        <v>76</v>
      </c>
      <c r="AR76">
        <v>27</v>
      </c>
      <c r="AS76">
        <v>6.75</v>
      </c>
    </row>
    <row r="77" spans="1:45" x14ac:dyDescent="0.15">
      <c r="A77" t="s">
        <v>238</v>
      </c>
      <c r="B77">
        <v>165</v>
      </c>
      <c r="C77">
        <v>20.63</v>
      </c>
      <c r="D77">
        <v>4</v>
      </c>
      <c r="E77">
        <v>0.8</v>
      </c>
      <c r="F77">
        <v>2</v>
      </c>
      <c r="G77">
        <v>0.4</v>
      </c>
      <c r="H77">
        <v>31</v>
      </c>
      <c r="I77">
        <v>6.2</v>
      </c>
      <c r="J77">
        <v>56</v>
      </c>
      <c r="K77">
        <v>11.2</v>
      </c>
      <c r="L77" t="s">
        <v>76</v>
      </c>
      <c r="M77" t="s">
        <v>76</v>
      </c>
      <c r="N77">
        <v>5</v>
      </c>
      <c r="O77">
        <v>1</v>
      </c>
      <c r="P77">
        <v>10</v>
      </c>
      <c r="Q77">
        <v>2</v>
      </c>
      <c r="R77">
        <v>6</v>
      </c>
      <c r="S77">
        <v>1.2</v>
      </c>
      <c r="X77" t="s">
        <v>76</v>
      </c>
      <c r="Y77" t="s">
        <v>76</v>
      </c>
      <c r="AB77" t="s">
        <v>76</v>
      </c>
      <c r="AC77" t="s">
        <v>76</v>
      </c>
      <c r="AD77" t="s">
        <v>76</v>
      </c>
      <c r="AE77" t="s">
        <v>76</v>
      </c>
      <c r="AF77" t="s">
        <v>76</v>
      </c>
      <c r="AG77" t="s">
        <v>76</v>
      </c>
      <c r="AH77" t="s">
        <v>76</v>
      </c>
      <c r="AI77" t="s">
        <v>76</v>
      </c>
      <c r="AJ77" t="s">
        <v>76</v>
      </c>
      <c r="AK77" t="s">
        <v>76</v>
      </c>
      <c r="AL77">
        <v>1</v>
      </c>
      <c r="AM77">
        <v>0.5</v>
      </c>
      <c r="AN77" t="s">
        <v>76</v>
      </c>
      <c r="AO77" t="s">
        <v>76</v>
      </c>
      <c r="AP77" t="s">
        <v>76</v>
      </c>
      <c r="AQ77" t="s">
        <v>76</v>
      </c>
      <c r="AR77">
        <v>68</v>
      </c>
      <c r="AS77">
        <v>8.5</v>
      </c>
    </row>
    <row r="78" spans="1:45" x14ac:dyDescent="0.15">
      <c r="A78" t="s">
        <v>239</v>
      </c>
      <c r="B78">
        <v>271</v>
      </c>
      <c r="C78">
        <v>22.58</v>
      </c>
      <c r="D78">
        <v>1</v>
      </c>
      <c r="E78">
        <v>0.14000000000000001</v>
      </c>
      <c r="F78">
        <v>5</v>
      </c>
      <c r="G78">
        <v>0.71</v>
      </c>
      <c r="H78">
        <v>7</v>
      </c>
      <c r="I78">
        <v>1</v>
      </c>
      <c r="J78">
        <v>7</v>
      </c>
      <c r="K78">
        <v>1</v>
      </c>
      <c r="L78">
        <v>8</v>
      </c>
      <c r="M78">
        <v>1.1399999999999999</v>
      </c>
      <c r="N78">
        <v>13</v>
      </c>
      <c r="O78">
        <v>1.86</v>
      </c>
      <c r="P78" t="s">
        <v>76</v>
      </c>
      <c r="Q78" t="s">
        <v>76</v>
      </c>
      <c r="R78">
        <v>1</v>
      </c>
      <c r="S78">
        <v>0.14000000000000001</v>
      </c>
      <c r="X78" t="s">
        <v>76</v>
      </c>
      <c r="Y78" t="s">
        <v>76</v>
      </c>
      <c r="AB78" t="s">
        <v>76</v>
      </c>
      <c r="AC78" t="s">
        <v>76</v>
      </c>
      <c r="AD78" t="s">
        <v>76</v>
      </c>
      <c r="AE78" t="s">
        <v>76</v>
      </c>
      <c r="AF78" t="s">
        <v>76</v>
      </c>
      <c r="AG78" t="s">
        <v>76</v>
      </c>
      <c r="AH78" t="s">
        <v>76</v>
      </c>
      <c r="AI78" t="s">
        <v>76</v>
      </c>
      <c r="AJ78">
        <v>1</v>
      </c>
      <c r="AK78">
        <v>0.33</v>
      </c>
      <c r="AL78">
        <v>7</v>
      </c>
      <c r="AM78">
        <v>2.33</v>
      </c>
      <c r="AN78" t="s">
        <v>76</v>
      </c>
      <c r="AO78" t="s">
        <v>76</v>
      </c>
      <c r="AP78" t="s">
        <v>76</v>
      </c>
      <c r="AQ78" t="s">
        <v>76</v>
      </c>
      <c r="AR78">
        <v>75</v>
      </c>
      <c r="AS78">
        <v>6.25</v>
      </c>
    </row>
    <row r="79" spans="1:45" x14ac:dyDescent="0.15">
      <c r="A79" t="s">
        <v>240</v>
      </c>
      <c r="B79">
        <v>540</v>
      </c>
      <c r="C79">
        <v>41.54</v>
      </c>
      <c r="D79">
        <v>1</v>
      </c>
      <c r="E79">
        <v>0.13</v>
      </c>
      <c r="F79">
        <v>3</v>
      </c>
      <c r="G79">
        <v>0.38</v>
      </c>
      <c r="H79">
        <v>24</v>
      </c>
      <c r="I79">
        <v>3</v>
      </c>
      <c r="J79">
        <v>53</v>
      </c>
      <c r="K79">
        <v>6.63</v>
      </c>
      <c r="L79">
        <v>8</v>
      </c>
      <c r="M79">
        <v>1</v>
      </c>
      <c r="N79">
        <v>4</v>
      </c>
      <c r="O79">
        <v>0.5</v>
      </c>
      <c r="P79">
        <v>24</v>
      </c>
      <c r="Q79">
        <v>3</v>
      </c>
      <c r="R79">
        <v>2</v>
      </c>
      <c r="S79">
        <v>0.25</v>
      </c>
      <c r="X79" t="s">
        <v>76</v>
      </c>
      <c r="Y79" t="s">
        <v>76</v>
      </c>
      <c r="AB79" t="s">
        <v>76</v>
      </c>
      <c r="AC79" t="s">
        <v>76</v>
      </c>
      <c r="AD79" t="s">
        <v>76</v>
      </c>
      <c r="AE79" t="s">
        <v>76</v>
      </c>
      <c r="AF79" t="s">
        <v>76</v>
      </c>
      <c r="AG79" t="s">
        <v>76</v>
      </c>
      <c r="AH79" t="s">
        <v>76</v>
      </c>
      <c r="AI79" t="s">
        <v>76</v>
      </c>
      <c r="AJ79" t="s">
        <v>76</v>
      </c>
      <c r="AK79" t="s">
        <v>76</v>
      </c>
      <c r="AL79" t="s">
        <v>76</v>
      </c>
      <c r="AM79" t="s">
        <v>76</v>
      </c>
      <c r="AN79" t="s">
        <v>76</v>
      </c>
      <c r="AO79" t="s">
        <v>76</v>
      </c>
      <c r="AP79" t="s">
        <v>76</v>
      </c>
      <c r="AQ79" t="s">
        <v>76</v>
      </c>
      <c r="AR79">
        <v>111</v>
      </c>
      <c r="AS79">
        <v>8.5399999999999991</v>
      </c>
    </row>
    <row r="80" spans="1:45" x14ac:dyDescent="0.15">
      <c r="A80" t="s">
        <v>241</v>
      </c>
      <c r="B80">
        <v>765</v>
      </c>
      <c r="C80">
        <v>58.85</v>
      </c>
      <c r="D80">
        <v>6</v>
      </c>
      <c r="E80">
        <v>0.75</v>
      </c>
      <c r="F80" t="s">
        <v>76</v>
      </c>
      <c r="G80" t="s">
        <v>76</v>
      </c>
      <c r="H80">
        <v>16</v>
      </c>
      <c r="I80">
        <v>2</v>
      </c>
      <c r="J80">
        <v>3</v>
      </c>
      <c r="K80">
        <v>0.38</v>
      </c>
      <c r="L80">
        <v>3</v>
      </c>
      <c r="M80">
        <v>0.38</v>
      </c>
      <c r="N80">
        <v>8</v>
      </c>
      <c r="O80">
        <v>1</v>
      </c>
      <c r="P80">
        <v>3</v>
      </c>
      <c r="Q80">
        <v>0.38</v>
      </c>
      <c r="R80" t="s">
        <v>76</v>
      </c>
      <c r="S80" t="s">
        <v>76</v>
      </c>
      <c r="X80" t="s">
        <v>76</v>
      </c>
      <c r="Y80" t="s">
        <v>76</v>
      </c>
      <c r="AB80" t="s">
        <v>76</v>
      </c>
      <c r="AC80" t="s">
        <v>76</v>
      </c>
      <c r="AD80" t="s">
        <v>76</v>
      </c>
      <c r="AE80" t="s">
        <v>76</v>
      </c>
      <c r="AF80">
        <v>1</v>
      </c>
      <c r="AG80">
        <v>0.5</v>
      </c>
      <c r="AH80" t="s">
        <v>76</v>
      </c>
      <c r="AI80" t="s">
        <v>76</v>
      </c>
      <c r="AJ80" t="s">
        <v>76</v>
      </c>
      <c r="AK80" t="s">
        <v>76</v>
      </c>
      <c r="AL80">
        <v>3</v>
      </c>
      <c r="AM80">
        <v>3</v>
      </c>
      <c r="AN80" t="s">
        <v>76</v>
      </c>
      <c r="AO80" t="s">
        <v>76</v>
      </c>
      <c r="AP80" t="s">
        <v>76</v>
      </c>
      <c r="AQ80" t="s">
        <v>76</v>
      </c>
      <c r="AR80">
        <v>76</v>
      </c>
      <c r="AS80">
        <v>5.85</v>
      </c>
    </row>
    <row r="81" spans="1:45" x14ac:dyDescent="0.15">
      <c r="A81" t="s">
        <v>242</v>
      </c>
      <c r="B81">
        <v>393</v>
      </c>
      <c r="C81">
        <v>32.75</v>
      </c>
      <c r="D81">
        <v>2</v>
      </c>
      <c r="E81">
        <v>0.28999999999999998</v>
      </c>
      <c r="F81">
        <v>13</v>
      </c>
      <c r="G81">
        <v>1.86</v>
      </c>
      <c r="H81">
        <v>2</v>
      </c>
      <c r="I81">
        <v>0.28999999999999998</v>
      </c>
      <c r="J81">
        <v>4</v>
      </c>
      <c r="K81">
        <v>0.56999999999999995</v>
      </c>
      <c r="L81" t="s">
        <v>76</v>
      </c>
      <c r="M81" t="s">
        <v>76</v>
      </c>
      <c r="N81">
        <v>5</v>
      </c>
      <c r="O81">
        <v>0.71</v>
      </c>
      <c r="P81">
        <v>8</v>
      </c>
      <c r="Q81">
        <v>1.1399999999999999</v>
      </c>
      <c r="R81">
        <v>4</v>
      </c>
      <c r="S81">
        <v>0.56999999999999995</v>
      </c>
      <c r="X81" t="s">
        <v>76</v>
      </c>
      <c r="Y81" t="s">
        <v>76</v>
      </c>
      <c r="AB81">
        <v>1</v>
      </c>
      <c r="AC81">
        <v>0.14000000000000001</v>
      </c>
      <c r="AD81" t="s">
        <v>76</v>
      </c>
      <c r="AE81" t="s">
        <v>76</v>
      </c>
      <c r="AF81" t="s">
        <v>76</v>
      </c>
      <c r="AG81" t="s">
        <v>76</v>
      </c>
      <c r="AH81" t="s">
        <v>76</v>
      </c>
      <c r="AI81" t="s">
        <v>76</v>
      </c>
      <c r="AJ81" t="s">
        <v>76</v>
      </c>
      <c r="AK81" t="s">
        <v>76</v>
      </c>
      <c r="AL81">
        <v>4</v>
      </c>
      <c r="AM81">
        <v>4</v>
      </c>
      <c r="AN81" t="s">
        <v>76</v>
      </c>
      <c r="AO81" t="s">
        <v>76</v>
      </c>
      <c r="AP81" t="s">
        <v>76</v>
      </c>
      <c r="AQ81" t="s">
        <v>76</v>
      </c>
      <c r="AR81">
        <v>51</v>
      </c>
      <c r="AS81">
        <v>4.25</v>
      </c>
    </row>
    <row r="82" spans="1:45" x14ac:dyDescent="0.15">
      <c r="A82" t="s">
        <v>243</v>
      </c>
      <c r="B82">
        <v>88</v>
      </c>
      <c r="C82">
        <v>29.33</v>
      </c>
      <c r="D82">
        <v>1</v>
      </c>
      <c r="E82">
        <v>0.5</v>
      </c>
      <c r="F82" t="s">
        <v>76</v>
      </c>
      <c r="G82" t="s">
        <v>76</v>
      </c>
      <c r="H82" t="s">
        <v>76</v>
      </c>
      <c r="I82" t="s">
        <v>76</v>
      </c>
      <c r="J82" t="s">
        <v>76</v>
      </c>
      <c r="K82" t="s">
        <v>76</v>
      </c>
      <c r="L82" t="s">
        <v>76</v>
      </c>
      <c r="M82" t="s">
        <v>76</v>
      </c>
      <c r="N82" t="s">
        <v>76</v>
      </c>
      <c r="O82" t="s">
        <v>76</v>
      </c>
      <c r="P82" t="s">
        <v>76</v>
      </c>
      <c r="Q82" t="s">
        <v>76</v>
      </c>
      <c r="R82" t="s">
        <v>76</v>
      </c>
      <c r="S82" t="s">
        <v>76</v>
      </c>
      <c r="X82" t="s">
        <v>76</v>
      </c>
      <c r="Y82" t="s">
        <v>76</v>
      </c>
      <c r="AB82" t="s">
        <v>76</v>
      </c>
      <c r="AC82" t="s">
        <v>76</v>
      </c>
      <c r="AD82" t="s">
        <v>172</v>
      </c>
      <c r="AE82" t="s">
        <v>172</v>
      </c>
      <c r="AF82" t="s">
        <v>172</v>
      </c>
      <c r="AG82" t="s">
        <v>172</v>
      </c>
      <c r="AH82" t="s">
        <v>76</v>
      </c>
      <c r="AI82" t="s">
        <v>76</v>
      </c>
      <c r="AJ82" t="s">
        <v>76</v>
      </c>
      <c r="AK82" t="s">
        <v>76</v>
      </c>
      <c r="AL82">
        <v>1</v>
      </c>
      <c r="AM82">
        <v>1</v>
      </c>
      <c r="AN82" t="s">
        <v>76</v>
      </c>
      <c r="AO82" t="s">
        <v>76</v>
      </c>
      <c r="AP82" t="s">
        <v>76</v>
      </c>
      <c r="AQ82" t="s">
        <v>76</v>
      </c>
      <c r="AR82">
        <v>18</v>
      </c>
      <c r="AS82">
        <v>6</v>
      </c>
    </row>
    <row r="83" spans="1:45" x14ac:dyDescent="0.15">
      <c r="A83" t="s">
        <v>244</v>
      </c>
      <c r="B83">
        <v>332</v>
      </c>
      <c r="C83">
        <v>36.89</v>
      </c>
      <c r="D83">
        <v>1</v>
      </c>
      <c r="E83">
        <v>0.2</v>
      </c>
      <c r="F83" t="s">
        <v>76</v>
      </c>
      <c r="G83" t="s">
        <v>76</v>
      </c>
      <c r="H83">
        <v>1</v>
      </c>
      <c r="I83">
        <v>0.2</v>
      </c>
      <c r="J83">
        <v>12</v>
      </c>
      <c r="K83">
        <v>2.4</v>
      </c>
      <c r="L83" t="s">
        <v>76</v>
      </c>
      <c r="M83" t="s">
        <v>76</v>
      </c>
      <c r="N83" t="s">
        <v>76</v>
      </c>
      <c r="O83" t="s">
        <v>76</v>
      </c>
      <c r="P83">
        <v>1</v>
      </c>
      <c r="Q83">
        <v>0.2</v>
      </c>
      <c r="R83">
        <v>1</v>
      </c>
      <c r="S83">
        <v>0.2</v>
      </c>
      <c r="X83" t="s">
        <v>76</v>
      </c>
      <c r="Y83" t="s">
        <v>76</v>
      </c>
      <c r="AB83" t="s">
        <v>76</v>
      </c>
      <c r="AC83" t="s">
        <v>76</v>
      </c>
      <c r="AD83" t="s">
        <v>76</v>
      </c>
      <c r="AE83" t="s">
        <v>76</v>
      </c>
      <c r="AF83">
        <v>1</v>
      </c>
      <c r="AG83">
        <v>0.5</v>
      </c>
      <c r="AH83" t="s">
        <v>172</v>
      </c>
      <c r="AI83" t="s">
        <v>172</v>
      </c>
      <c r="AJ83" t="s">
        <v>172</v>
      </c>
      <c r="AK83" t="s">
        <v>172</v>
      </c>
      <c r="AL83" t="s">
        <v>172</v>
      </c>
      <c r="AM83" t="s">
        <v>172</v>
      </c>
      <c r="AN83" t="s">
        <v>172</v>
      </c>
      <c r="AO83" t="s">
        <v>172</v>
      </c>
      <c r="AP83" t="s">
        <v>172</v>
      </c>
      <c r="AQ83" t="s">
        <v>172</v>
      </c>
      <c r="AR83">
        <v>62</v>
      </c>
      <c r="AS83">
        <v>6.89</v>
      </c>
    </row>
    <row r="84" spans="1:45" x14ac:dyDescent="0.15">
      <c r="A84" t="s">
        <v>245</v>
      </c>
      <c r="B84">
        <v>288</v>
      </c>
      <c r="C84">
        <v>32</v>
      </c>
      <c r="D84" t="s">
        <v>76</v>
      </c>
      <c r="E84" t="s">
        <v>76</v>
      </c>
      <c r="F84">
        <v>1</v>
      </c>
      <c r="G84">
        <v>0.2</v>
      </c>
      <c r="H84">
        <v>6</v>
      </c>
      <c r="I84">
        <v>1.2</v>
      </c>
      <c r="J84">
        <v>16</v>
      </c>
      <c r="K84">
        <v>3.2</v>
      </c>
      <c r="L84">
        <v>2</v>
      </c>
      <c r="M84">
        <v>0.4</v>
      </c>
      <c r="N84">
        <v>1</v>
      </c>
      <c r="O84">
        <v>0.2</v>
      </c>
      <c r="P84">
        <v>17</v>
      </c>
      <c r="Q84">
        <v>3.4</v>
      </c>
      <c r="R84">
        <v>2</v>
      </c>
      <c r="S84">
        <v>0.4</v>
      </c>
      <c r="X84" t="s">
        <v>76</v>
      </c>
      <c r="Y84" t="s">
        <v>76</v>
      </c>
      <c r="AB84" t="s">
        <v>76</v>
      </c>
      <c r="AC84" t="s">
        <v>76</v>
      </c>
      <c r="AD84" t="s">
        <v>76</v>
      </c>
      <c r="AE84" t="s">
        <v>76</v>
      </c>
      <c r="AF84" t="s">
        <v>76</v>
      </c>
      <c r="AG84" t="s">
        <v>76</v>
      </c>
      <c r="AH84" t="s">
        <v>172</v>
      </c>
      <c r="AI84" t="s">
        <v>172</v>
      </c>
      <c r="AJ84" t="s">
        <v>172</v>
      </c>
      <c r="AK84" t="s">
        <v>172</v>
      </c>
      <c r="AL84" t="s">
        <v>172</v>
      </c>
      <c r="AM84" t="s">
        <v>172</v>
      </c>
      <c r="AN84" t="s">
        <v>172</v>
      </c>
      <c r="AO84" t="s">
        <v>172</v>
      </c>
      <c r="AP84" t="s">
        <v>172</v>
      </c>
      <c r="AQ84" t="s">
        <v>172</v>
      </c>
      <c r="AR84">
        <v>59</v>
      </c>
      <c r="AS84">
        <v>6.56</v>
      </c>
    </row>
    <row r="85" spans="1:45" x14ac:dyDescent="0.15">
      <c r="A85" t="s">
        <v>246</v>
      </c>
      <c r="B85">
        <v>314</v>
      </c>
      <c r="C85">
        <v>44.86</v>
      </c>
      <c r="D85" t="s">
        <v>76</v>
      </c>
      <c r="E85" t="s">
        <v>76</v>
      </c>
      <c r="F85">
        <v>2</v>
      </c>
      <c r="G85">
        <v>0.5</v>
      </c>
      <c r="H85">
        <v>7</v>
      </c>
      <c r="I85">
        <v>1.75</v>
      </c>
      <c r="J85">
        <v>10</v>
      </c>
      <c r="K85">
        <v>2.5</v>
      </c>
      <c r="L85" t="s">
        <v>76</v>
      </c>
      <c r="M85" t="s">
        <v>76</v>
      </c>
      <c r="N85">
        <v>3</v>
      </c>
      <c r="O85">
        <v>0.75</v>
      </c>
      <c r="P85">
        <v>2</v>
      </c>
      <c r="Q85">
        <v>0.5</v>
      </c>
      <c r="R85" t="s">
        <v>76</v>
      </c>
      <c r="S85" t="s">
        <v>76</v>
      </c>
      <c r="X85" t="s">
        <v>76</v>
      </c>
      <c r="Y85" t="s">
        <v>76</v>
      </c>
      <c r="AB85" t="s">
        <v>76</v>
      </c>
      <c r="AC85" t="s">
        <v>76</v>
      </c>
      <c r="AD85" t="s">
        <v>76</v>
      </c>
      <c r="AE85" t="s">
        <v>76</v>
      </c>
      <c r="AF85">
        <v>5</v>
      </c>
      <c r="AG85">
        <v>5</v>
      </c>
      <c r="AH85" t="s">
        <v>76</v>
      </c>
      <c r="AI85" t="s">
        <v>76</v>
      </c>
      <c r="AJ85" t="s">
        <v>76</v>
      </c>
      <c r="AK85" t="s">
        <v>76</v>
      </c>
      <c r="AL85">
        <v>2</v>
      </c>
      <c r="AM85">
        <v>2</v>
      </c>
      <c r="AN85" t="s">
        <v>76</v>
      </c>
      <c r="AO85" t="s">
        <v>76</v>
      </c>
      <c r="AP85" t="s">
        <v>76</v>
      </c>
      <c r="AQ85" t="s">
        <v>76</v>
      </c>
      <c r="AR85">
        <v>121</v>
      </c>
      <c r="AS85">
        <v>17.29</v>
      </c>
    </row>
    <row r="86" spans="1:45" x14ac:dyDescent="0.15">
      <c r="A86" t="s">
        <v>247</v>
      </c>
      <c r="B86">
        <v>730</v>
      </c>
      <c r="C86">
        <v>73</v>
      </c>
      <c r="D86">
        <v>12</v>
      </c>
      <c r="E86">
        <v>2</v>
      </c>
      <c r="F86">
        <v>6</v>
      </c>
      <c r="G86">
        <v>1</v>
      </c>
      <c r="H86">
        <v>23</v>
      </c>
      <c r="I86">
        <v>3.83</v>
      </c>
      <c r="J86">
        <v>11</v>
      </c>
      <c r="K86">
        <v>1.83</v>
      </c>
      <c r="L86" t="s">
        <v>76</v>
      </c>
      <c r="M86" t="s">
        <v>76</v>
      </c>
      <c r="N86">
        <v>12</v>
      </c>
      <c r="O86">
        <v>2</v>
      </c>
      <c r="P86">
        <v>36</v>
      </c>
      <c r="Q86">
        <v>6</v>
      </c>
      <c r="R86" t="s">
        <v>76</v>
      </c>
      <c r="S86" t="s">
        <v>76</v>
      </c>
      <c r="X86" t="s">
        <v>76</v>
      </c>
      <c r="Y86" t="s">
        <v>76</v>
      </c>
      <c r="AB86" t="s">
        <v>76</v>
      </c>
      <c r="AC86" t="s">
        <v>76</v>
      </c>
      <c r="AD86" t="s">
        <v>76</v>
      </c>
      <c r="AE86" t="s">
        <v>76</v>
      </c>
      <c r="AF86">
        <v>11</v>
      </c>
      <c r="AG86">
        <v>5.5</v>
      </c>
      <c r="AH86" t="s">
        <v>76</v>
      </c>
      <c r="AI86" t="s">
        <v>76</v>
      </c>
      <c r="AJ86" t="s">
        <v>76</v>
      </c>
      <c r="AK86" t="s">
        <v>76</v>
      </c>
      <c r="AL86" t="s">
        <v>76</v>
      </c>
      <c r="AM86" t="s">
        <v>76</v>
      </c>
      <c r="AN86" t="s">
        <v>76</v>
      </c>
      <c r="AO86" t="s">
        <v>76</v>
      </c>
      <c r="AP86" t="s">
        <v>76</v>
      </c>
      <c r="AQ86" t="s">
        <v>76</v>
      </c>
      <c r="AR86">
        <v>182</v>
      </c>
      <c r="AS86">
        <v>18.2</v>
      </c>
    </row>
    <row r="87" spans="1:45" x14ac:dyDescent="0.15">
      <c r="A87" t="s">
        <v>248</v>
      </c>
      <c r="B87">
        <v>187</v>
      </c>
      <c r="C87">
        <v>31.17</v>
      </c>
      <c r="D87">
        <v>2</v>
      </c>
      <c r="E87">
        <v>0.5</v>
      </c>
      <c r="F87">
        <v>9</v>
      </c>
      <c r="G87">
        <v>2.25</v>
      </c>
      <c r="H87">
        <v>12</v>
      </c>
      <c r="I87">
        <v>3</v>
      </c>
      <c r="J87">
        <v>5</v>
      </c>
      <c r="K87">
        <v>1.25</v>
      </c>
      <c r="L87" t="s">
        <v>76</v>
      </c>
      <c r="M87" t="s">
        <v>76</v>
      </c>
      <c r="N87">
        <v>5</v>
      </c>
      <c r="O87">
        <v>1.25</v>
      </c>
      <c r="P87" t="s">
        <v>76</v>
      </c>
      <c r="Q87" t="s">
        <v>76</v>
      </c>
      <c r="R87">
        <v>2</v>
      </c>
      <c r="S87">
        <v>0.5</v>
      </c>
      <c r="X87" t="s">
        <v>76</v>
      </c>
      <c r="Y87" t="s">
        <v>76</v>
      </c>
      <c r="AB87">
        <v>1</v>
      </c>
      <c r="AC87">
        <v>0.25</v>
      </c>
      <c r="AD87" t="s">
        <v>76</v>
      </c>
      <c r="AE87" t="s">
        <v>76</v>
      </c>
      <c r="AF87" t="s">
        <v>76</v>
      </c>
      <c r="AG87" t="s">
        <v>76</v>
      </c>
      <c r="AH87" t="s">
        <v>76</v>
      </c>
      <c r="AI87" t="s">
        <v>76</v>
      </c>
      <c r="AJ87" t="s">
        <v>76</v>
      </c>
      <c r="AK87" t="s">
        <v>76</v>
      </c>
      <c r="AL87">
        <v>1</v>
      </c>
      <c r="AM87">
        <v>1</v>
      </c>
      <c r="AN87" t="s">
        <v>76</v>
      </c>
      <c r="AO87" t="s">
        <v>76</v>
      </c>
      <c r="AP87" t="s">
        <v>76</v>
      </c>
      <c r="AQ87" t="s">
        <v>76</v>
      </c>
      <c r="AR87">
        <v>84</v>
      </c>
      <c r="AS87">
        <v>14</v>
      </c>
    </row>
    <row r="88" spans="1:45" x14ac:dyDescent="0.15">
      <c r="A88" t="s">
        <v>249</v>
      </c>
      <c r="B88">
        <v>529</v>
      </c>
      <c r="C88">
        <v>44.08</v>
      </c>
      <c r="D88">
        <v>8</v>
      </c>
      <c r="E88">
        <v>1</v>
      </c>
      <c r="F88">
        <v>3</v>
      </c>
      <c r="G88">
        <v>0.38</v>
      </c>
      <c r="H88">
        <v>3</v>
      </c>
      <c r="I88">
        <v>0.38</v>
      </c>
      <c r="J88">
        <v>9</v>
      </c>
      <c r="K88">
        <v>1.1299999999999999</v>
      </c>
      <c r="L88" t="s">
        <v>76</v>
      </c>
      <c r="M88" t="s">
        <v>76</v>
      </c>
      <c r="N88">
        <v>3</v>
      </c>
      <c r="O88">
        <v>0.38</v>
      </c>
      <c r="P88">
        <v>1</v>
      </c>
      <c r="Q88">
        <v>0.13</v>
      </c>
      <c r="R88">
        <v>2</v>
      </c>
      <c r="S88">
        <v>0.25</v>
      </c>
      <c r="X88">
        <v>1</v>
      </c>
      <c r="Y88">
        <v>0.13</v>
      </c>
      <c r="AB88" t="s">
        <v>76</v>
      </c>
      <c r="AC88" t="s">
        <v>76</v>
      </c>
      <c r="AD88" t="s">
        <v>76</v>
      </c>
      <c r="AE88" t="s">
        <v>76</v>
      </c>
      <c r="AF88">
        <v>2</v>
      </c>
      <c r="AG88">
        <v>0.67</v>
      </c>
      <c r="AH88" t="s">
        <v>76</v>
      </c>
      <c r="AI88" t="s">
        <v>76</v>
      </c>
      <c r="AJ88" t="s">
        <v>76</v>
      </c>
      <c r="AK88" t="s">
        <v>76</v>
      </c>
      <c r="AL88" t="s">
        <v>76</v>
      </c>
      <c r="AM88" t="s">
        <v>76</v>
      </c>
      <c r="AN88" t="s">
        <v>76</v>
      </c>
      <c r="AO88" t="s">
        <v>76</v>
      </c>
      <c r="AP88" t="s">
        <v>76</v>
      </c>
      <c r="AQ88" t="s">
        <v>76</v>
      </c>
      <c r="AR88">
        <v>81</v>
      </c>
      <c r="AS88">
        <v>6.75</v>
      </c>
    </row>
    <row r="89" spans="1:45" x14ac:dyDescent="0.15">
      <c r="A89" t="s">
        <v>250</v>
      </c>
      <c r="B89">
        <v>1006</v>
      </c>
      <c r="C89">
        <v>91.45</v>
      </c>
      <c r="D89" t="s">
        <v>76</v>
      </c>
      <c r="E89" t="s">
        <v>76</v>
      </c>
      <c r="F89">
        <v>3</v>
      </c>
      <c r="G89">
        <v>0.43</v>
      </c>
      <c r="H89">
        <v>16</v>
      </c>
      <c r="I89">
        <v>2.29</v>
      </c>
      <c r="J89">
        <v>16</v>
      </c>
      <c r="K89">
        <v>2.29</v>
      </c>
      <c r="L89" t="s">
        <v>76</v>
      </c>
      <c r="M89" t="s">
        <v>76</v>
      </c>
      <c r="N89" t="s">
        <v>76</v>
      </c>
      <c r="O89" t="s">
        <v>76</v>
      </c>
      <c r="P89">
        <v>4</v>
      </c>
      <c r="Q89">
        <v>0.56999999999999995</v>
      </c>
      <c r="R89">
        <v>1</v>
      </c>
      <c r="S89">
        <v>0.14000000000000001</v>
      </c>
      <c r="X89" t="s">
        <v>76</v>
      </c>
      <c r="Y89" t="s">
        <v>76</v>
      </c>
      <c r="AB89" t="s">
        <v>76</v>
      </c>
      <c r="AC89" t="s">
        <v>76</v>
      </c>
      <c r="AD89" t="s">
        <v>76</v>
      </c>
      <c r="AE89" t="s">
        <v>76</v>
      </c>
      <c r="AF89">
        <v>14</v>
      </c>
      <c r="AG89">
        <v>7</v>
      </c>
      <c r="AH89" t="s">
        <v>76</v>
      </c>
      <c r="AI89" t="s">
        <v>76</v>
      </c>
      <c r="AJ89" t="s">
        <v>76</v>
      </c>
      <c r="AK89" t="s">
        <v>76</v>
      </c>
      <c r="AL89">
        <v>1</v>
      </c>
      <c r="AM89">
        <v>0.5</v>
      </c>
      <c r="AN89" t="s">
        <v>76</v>
      </c>
      <c r="AO89" t="s">
        <v>76</v>
      </c>
      <c r="AP89" t="s">
        <v>76</v>
      </c>
      <c r="AQ89" t="s">
        <v>76</v>
      </c>
      <c r="AR89">
        <v>221</v>
      </c>
      <c r="AS89">
        <v>20.09</v>
      </c>
    </row>
    <row r="90" spans="1:45" x14ac:dyDescent="0.15">
      <c r="A90" t="s">
        <v>251</v>
      </c>
      <c r="B90">
        <v>892</v>
      </c>
      <c r="C90">
        <v>68.62</v>
      </c>
      <c r="D90">
        <v>1</v>
      </c>
      <c r="E90">
        <v>0.13</v>
      </c>
      <c r="F90">
        <v>4</v>
      </c>
      <c r="G90">
        <v>0.5</v>
      </c>
      <c r="H90">
        <v>269</v>
      </c>
      <c r="I90">
        <v>33.630000000000003</v>
      </c>
      <c r="J90">
        <v>12</v>
      </c>
      <c r="K90">
        <v>1.5</v>
      </c>
      <c r="L90">
        <v>1</v>
      </c>
      <c r="M90">
        <v>0.13</v>
      </c>
      <c r="N90">
        <v>6</v>
      </c>
      <c r="O90">
        <v>0.75</v>
      </c>
      <c r="P90">
        <v>3</v>
      </c>
      <c r="Q90">
        <v>0.38</v>
      </c>
      <c r="R90">
        <v>2</v>
      </c>
      <c r="S90">
        <v>0.25</v>
      </c>
      <c r="X90" t="s">
        <v>76</v>
      </c>
      <c r="Y90" t="s">
        <v>76</v>
      </c>
      <c r="AB90" t="s">
        <v>76</v>
      </c>
      <c r="AC90" t="s">
        <v>76</v>
      </c>
      <c r="AD90" t="s">
        <v>76</v>
      </c>
      <c r="AE90" t="s">
        <v>76</v>
      </c>
      <c r="AF90" t="s">
        <v>76</v>
      </c>
      <c r="AG90" t="s">
        <v>76</v>
      </c>
      <c r="AH90" t="s">
        <v>76</v>
      </c>
      <c r="AI90" t="s">
        <v>76</v>
      </c>
      <c r="AJ90" t="s">
        <v>76</v>
      </c>
      <c r="AK90" t="s">
        <v>76</v>
      </c>
      <c r="AL90" t="s">
        <v>76</v>
      </c>
      <c r="AM90" t="s">
        <v>76</v>
      </c>
      <c r="AN90" t="s">
        <v>76</v>
      </c>
      <c r="AO90" t="s">
        <v>76</v>
      </c>
      <c r="AP90" t="s">
        <v>76</v>
      </c>
      <c r="AQ90" t="s">
        <v>76</v>
      </c>
      <c r="AR90">
        <v>157</v>
      </c>
      <c r="AS90">
        <v>12.08</v>
      </c>
    </row>
    <row r="91" spans="1:45" x14ac:dyDescent="0.15">
      <c r="A91" t="s">
        <v>252</v>
      </c>
      <c r="B91">
        <v>1262</v>
      </c>
      <c r="C91">
        <v>78.88</v>
      </c>
      <c r="D91" t="s">
        <v>76</v>
      </c>
      <c r="E91" t="s">
        <v>76</v>
      </c>
      <c r="F91">
        <v>1</v>
      </c>
      <c r="G91">
        <v>0.1</v>
      </c>
      <c r="H91">
        <v>3</v>
      </c>
      <c r="I91">
        <v>0.3</v>
      </c>
      <c r="J91">
        <v>48</v>
      </c>
      <c r="K91">
        <v>4.8</v>
      </c>
      <c r="L91">
        <v>1</v>
      </c>
      <c r="M91">
        <v>0.1</v>
      </c>
      <c r="N91">
        <v>7</v>
      </c>
      <c r="O91">
        <v>0.7</v>
      </c>
      <c r="P91">
        <v>11</v>
      </c>
      <c r="Q91">
        <v>1.1000000000000001</v>
      </c>
      <c r="R91">
        <v>1</v>
      </c>
      <c r="S91">
        <v>0.1</v>
      </c>
      <c r="X91" t="s">
        <v>76</v>
      </c>
      <c r="Y91" t="s">
        <v>76</v>
      </c>
      <c r="AB91" t="s">
        <v>76</v>
      </c>
      <c r="AC91" t="s">
        <v>76</v>
      </c>
      <c r="AD91" t="s">
        <v>76</v>
      </c>
      <c r="AE91" t="s">
        <v>76</v>
      </c>
      <c r="AF91">
        <v>5</v>
      </c>
      <c r="AG91">
        <v>1.67</v>
      </c>
      <c r="AH91" t="s">
        <v>76</v>
      </c>
      <c r="AI91" t="s">
        <v>76</v>
      </c>
      <c r="AJ91" t="s">
        <v>76</v>
      </c>
      <c r="AK91" t="s">
        <v>76</v>
      </c>
      <c r="AL91">
        <v>3</v>
      </c>
      <c r="AM91">
        <v>1.5</v>
      </c>
      <c r="AN91" t="s">
        <v>76</v>
      </c>
      <c r="AO91" t="s">
        <v>76</v>
      </c>
      <c r="AP91" t="s">
        <v>76</v>
      </c>
      <c r="AQ91" t="s">
        <v>76</v>
      </c>
      <c r="AR91">
        <v>331</v>
      </c>
      <c r="AS91">
        <v>20.69</v>
      </c>
    </row>
    <row r="92" spans="1:45" x14ac:dyDescent="0.15">
      <c r="A92" t="s">
        <v>253</v>
      </c>
      <c r="B92">
        <v>1091</v>
      </c>
      <c r="C92">
        <v>99.18</v>
      </c>
      <c r="D92">
        <v>2</v>
      </c>
      <c r="E92">
        <v>0.28999999999999998</v>
      </c>
      <c r="F92">
        <v>11</v>
      </c>
      <c r="G92">
        <v>1.57</v>
      </c>
      <c r="H92">
        <v>11</v>
      </c>
      <c r="I92">
        <v>1.57</v>
      </c>
      <c r="J92">
        <v>27</v>
      </c>
      <c r="K92">
        <v>3.86</v>
      </c>
      <c r="L92" t="s">
        <v>76</v>
      </c>
      <c r="M92" t="s">
        <v>76</v>
      </c>
      <c r="N92">
        <v>2</v>
      </c>
      <c r="O92">
        <v>0.28999999999999998</v>
      </c>
      <c r="P92">
        <v>9</v>
      </c>
      <c r="Q92">
        <v>1.29</v>
      </c>
      <c r="R92">
        <v>3</v>
      </c>
      <c r="S92">
        <v>0.43</v>
      </c>
      <c r="X92" t="s">
        <v>76</v>
      </c>
      <c r="Y92" t="s">
        <v>76</v>
      </c>
      <c r="AB92" t="s">
        <v>76</v>
      </c>
      <c r="AC92" t="s">
        <v>76</v>
      </c>
      <c r="AD92" t="s">
        <v>76</v>
      </c>
      <c r="AE92" t="s">
        <v>76</v>
      </c>
      <c r="AF92" t="s">
        <v>76</v>
      </c>
      <c r="AG92" t="s">
        <v>76</v>
      </c>
      <c r="AH92" t="s">
        <v>76</v>
      </c>
      <c r="AI92" t="s">
        <v>76</v>
      </c>
      <c r="AJ92" t="s">
        <v>76</v>
      </c>
      <c r="AK92" t="s">
        <v>76</v>
      </c>
      <c r="AL92" t="s">
        <v>76</v>
      </c>
      <c r="AM92" t="s">
        <v>76</v>
      </c>
      <c r="AN92" t="s">
        <v>76</v>
      </c>
      <c r="AO92" t="s">
        <v>76</v>
      </c>
      <c r="AP92" t="s">
        <v>76</v>
      </c>
      <c r="AQ92" t="s">
        <v>76</v>
      </c>
      <c r="AR92">
        <v>144</v>
      </c>
      <c r="AS92">
        <v>13.09</v>
      </c>
    </row>
    <row r="93" spans="1:45" x14ac:dyDescent="0.15">
      <c r="A93" t="s">
        <v>254</v>
      </c>
      <c r="B93">
        <v>433</v>
      </c>
      <c r="C93">
        <v>39.36</v>
      </c>
      <c r="D93">
        <v>6</v>
      </c>
      <c r="E93">
        <v>0.86</v>
      </c>
      <c r="F93" t="s">
        <v>76</v>
      </c>
      <c r="G93" t="s">
        <v>76</v>
      </c>
      <c r="H93">
        <v>15</v>
      </c>
      <c r="I93">
        <v>2.14</v>
      </c>
      <c r="J93">
        <v>36</v>
      </c>
      <c r="K93">
        <v>5.14</v>
      </c>
      <c r="L93">
        <v>5</v>
      </c>
      <c r="M93">
        <v>0.71</v>
      </c>
      <c r="N93">
        <v>3</v>
      </c>
      <c r="O93">
        <v>0.43</v>
      </c>
      <c r="P93">
        <v>2</v>
      </c>
      <c r="Q93">
        <v>0.28999999999999998</v>
      </c>
      <c r="R93">
        <v>1</v>
      </c>
      <c r="S93">
        <v>0.14000000000000001</v>
      </c>
      <c r="X93" t="s">
        <v>76</v>
      </c>
      <c r="Y93" t="s">
        <v>76</v>
      </c>
      <c r="AB93" t="s">
        <v>76</v>
      </c>
      <c r="AC93" t="s">
        <v>76</v>
      </c>
      <c r="AD93" t="s">
        <v>76</v>
      </c>
      <c r="AE93" t="s">
        <v>76</v>
      </c>
      <c r="AF93" t="s">
        <v>76</v>
      </c>
      <c r="AG93" t="s">
        <v>76</v>
      </c>
      <c r="AH93" t="s">
        <v>76</v>
      </c>
      <c r="AI93" t="s">
        <v>76</v>
      </c>
      <c r="AJ93" t="s">
        <v>76</v>
      </c>
      <c r="AK93" t="s">
        <v>76</v>
      </c>
      <c r="AL93">
        <v>1</v>
      </c>
      <c r="AM93">
        <v>1</v>
      </c>
      <c r="AN93" t="s">
        <v>76</v>
      </c>
      <c r="AO93" t="s">
        <v>76</v>
      </c>
      <c r="AP93" t="s">
        <v>76</v>
      </c>
      <c r="AQ93" t="s">
        <v>76</v>
      </c>
      <c r="AR93">
        <v>96</v>
      </c>
      <c r="AS93">
        <v>8.73</v>
      </c>
    </row>
    <row r="94" spans="1:45" x14ac:dyDescent="0.15">
      <c r="A94" t="s">
        <v>255</v>
      </c>
      <c r="B94">
        <v>671</v>
      </c>
      <c r="C94">
        <v>67.099999999999994</v>
      </c>
      <c r="D94">
        <v>1</v>
      </c>
      <c r="E94">
        <v>0.17</v>
      </c>
      <c r="F94">
        <v>8</v>
      </c>
      <c r="G94">
        <v>1.33</v>
      </c>
      <c r="H94">
        <v>7</v>
      </c>
      <c r="I94">
        <v>1.17</v>
      </c>
      <c r="J94">
        <v>11</v>
      </c>
      <c r="K94">
        <v>1.83</v>
      </c>
      <c r="L94">
        <v>2</v>
      </c>
      <c r="M94">
        <v>0.33</v>
      </c>
      <c r="N94">
        <v>8</v>
      </c>
      <c r="O94">
        <v>1.33</v>
      </c>
      <c r="P94">
        <v>5</v>
      </c>
      <c r="Q94">
        <v>0.83</v>
      </c>
      <c r="R94">
        <v>2</v>
      </c>
      <c r="S94">
        <v>0.33</v>
      </c>
      <c r="X94">
        <v>1</v>
      </c>
      <c r="Y94">
        <v>0.17</v>
      </c>
      <c r="AB94" t="s">
        <v>76</v>
      </c>
      <c r="AC94" t="s">
        <v>76</v>
      </c>
      <c r="AD94" t="s">
        <v>76</v>
      </c>
      <c r="AE94" t="s">
        <v>76</v>
      </c>
      <c r="AF94">
        <v>1</v>
      </c>
      <c r="AG94">
        <v>1</v>
      </c>
      <c r="AH94" t="s">
        <v>76</v>
      </c>
      <c r="AI94" t="s">
        <v>76</v>
      </c>
      <c r="AJ94" t="s">
        <v>76</v>
      </c>
      <c r="AK94" t="s">
        <v>76</v>
      </c>
      <c r="AL94" t="s">
        <v>76</v>
      </c>
      <c r="AM94" t="s">
        <v>76</v>
      </c>
      <c r="AN94" t="s">
        <v>76</v>
      </c>
      <c r="AO94" t="s">
        <v>76</v>
      </c>
      <c r="AP94" t="s">
        <v>76</v>
      </c>
      <c r="AQ94" t="s">
        <v>76</v>
      </c>
      <c r="AR94">
        <v>122</v>
      </c>
      <c r="AS94">
        <v>12.2</v>
      </c>
    </row>
    <row r="95" spans="1:45" x14ac:dyDescent="0.15">
      <c r="A95" t="s">
        <v>256</v>
      </c>
      <c r="B95">
        <v>924</v>
      </c>
      <c r="C95">
        <v>61.6</v>
      </c>
      <c r="D95">
        <v>2</v>
      </c>
      <c r="E95">
        <v>0.22</v>
      </c>
      <c r="F95">
        <v>1</v>
      </c>
      <c r="G95">
        <v>0.11</v>
      </c>
      <c r="H95">
        <v>174</v>
      </c>
      <c r="I95">
        <v>19.329999999999998</v>
      </c>
      <c r="J95">
        <v>51</v>
      </c>
      <c r="K95">
        <v>5.67</v>
      </c>
      <c r="L95" t="s">
        <v>76</v>
      </c>
      <c r="M95" t="s">
        <v>76</v>
      </c>
      <c r="N95">
        <v>2</v>
      </c>
      <c r="O95">
        <v>0.22</v>
      </c>
      <c r="P95">
        <v>10</v>
      </c>
      <c r="Q95">
        <v>1.1100000000000001</v>
      </c>
      <c r="R95" t="s">
        <v>76</v>
      </c>
      <c r="S95" t="s">
        <v>76</v>
      </c>
      <c r="X95">
        <v>1</v>
      </c>
      <c r="Y95">
        <v>0.11</v>
      </c>
      <c r="AB95" t="s">
        <v>76</v>
      </c>
      <c r="AC95" t="s">
        <v>76</v>
      </c>
      <c r="AD95" t="s">
        <v>76</v>
      </c>
      <c r="AE95" t="s">
        <v>76</v>
      </c>
      <c r="AF95">
        <v>15</v>
      </c>
      <c r="AG95">
        <v>7.5</v>
      </c>
      <c r="AH95" t="s">
        <v>76</v>
      </c>
      <c r="AI95" t="s">
        <v>76</v>
      </c>
      <c r="AJ95" t="s">
        <v>76</v>
      </c>
      <c r="AK95" t="s">
        <v>76</v>
      </c>
      <c r="AL95">
        <v>11</v>
      </c>
      <c r="AM95">
        <v>5.5</v>
      </c>
      <c r="AN95" t="s">
        <v>76</v>
      </c>
      <c r="AO95" t="s">
        <v>76</v>
      </c>
      <c r="AP95" t="s">
        <v>76</v>
      </c>
      <c r="AQ95" t="s">
        <v>76</v>
      </c>
      <c r="AR95">
        <v>114</v>
      </c>
      <c r="AS95">
        <v>7.6</v>
      </c>
    </row>
    <row r="96" spans="1:45" x14ac:dyDescent="0.15">
      <c r="A96" t="s">
        <v>257</v>
      </c>
      <c r="B96">
        <v>941</v>
      </c>
      <c r="C96">
        <v>58.81</v>
      </c>
      <c r="D96">
        <v>7</v>
      </c>
      <c r="E96">
        <v>0.7</v>
      </c>
      <c r="F96">
        <v>11</v>
      </c>
      <c r="G96">
        <v>1.1000000000000001</v>
      </c>
      <c r="H96">
        <v>4</v>
      </c>
      <c r="I96">
        <v>0.4</v>
      </c>
      <c r="J96">
        <v>73</v>
      </c>
      <c r="K96">
        <v>7.3</v>
      </c>
      <c r="L96" t="s">
        <v>76</v>
      </c>
      <c r="M96" t="s">
        <v>76</v>
      </c>
      <c r="N96">
        <v>9</v>
      </c>
      <c r="O96">
        <v>0.9</v>
      </c>
      <c r="P96">
        <v>2</v>
      </c>
      <c r="Q96">
        <v>0.2</v>
      </c>
      <c r="R96" t="s">
        <v>76</v>
      </c>
      <c r="S96" t="s">
        <v>76</v>
      </c>
      <c r="X96">
        <v>1</v>
      </c>
      <c r="Y96">
        <v>0.1</v>
      </c>
      <c r="AB96" t="s">
        <v>76</v>
      </c>
      <c r="AC96" t="s">
        <v>76</v>
      </c>
      <c r="AD96" t="s">
        <v>76</v>
      </c>
      <c r="AE96" t="s">
        <v>76</v>
      </c>
      <c r="AF96">
        <v>16</v>
      </c>
      <c r="AG96">
        <v>8</v>
      </c>
      <c r="AH96" t="s">
        <v>76</v>
      </c>
      <c r="AI96" t="s">
        <v>76</v>
      </c>
      <c r="AJ96" t="s">
        <v>76</v>
      </c>
      <c r="AK96" t="s">
        <v>76</v>
      </c>
      <c r="AL96">
        <v>3</v>
      </c>
      <c r="AM96">
        <v>3</v>
      </c>
      <c r="AN96" t="s">
        <v>76</v>
      </c>
      <c r="AO96" t="s">
        <v>76</v>
      </c>
      <c r="AP96" t="s">
        <v>76</v>
      </c>
      <c r="AQ96" t="s">
        <v>76</v>
      </c>
      <c r="AR96">
        <v>130</v>
      </c>
      <c r="AS96">
        <v>8.1300000000000008</v>
      </c>
    </row>
    <row r="97" spans="1:45" x14ac:dyDescent="0.15">
      <c r="A97" t="s">
        <v>258</v>
      </c>
      <c r="B97">
        <v>64</v>
      </c>
      <c r="C97">
        <v>12.8</v>
      </c>
      <c r="D97" t="s">
        <v>76</v>
      </c>
      <c r="E97" t="s">
        <v>76</v>
      </c>
      <c r="F97" t="s">
        <v>76</v>
      </c>
      <c r="G97" t="s">
        <v>76</v>
      </c>
      <c r="H97" t="s">
        <v>76</v>
      </c>
      <c r="I97" t="s">
        <v>76</v>
      </c>
      <c r="J97">
        <v>1</v>
      </c>
      <c r="K97">
        <v>0.33</v>
      </c>
      <c r="L97" t="s">
        <v>76</v>
      </c>
      <c r="M97" t="s">
        <v>76</v>
      </c>
      <c r="N97">
        <v>1</v>
      </c>
      <c r="O97">
        <v>0.33</v>
      </c>
      <c r="P97">
        <v>1</v>
      </c>
      <c r="Q97">
        <v>0.33</v>
      </c>
      <c r="R97" t="s">
        <v>76</v>
      </c>
      <c r="S97" t="s">
        <v>76</v>
      </c>
      <c r="X97" t="s">
        <v>76</v>
      </c>
      <c r="Y97" t="s">
        <v>76</v>
      </c>
      <c r="AB97" t="s">
        <v>76</v>
      </c>
      <c r="AC97" t="s">
        <v>76</v>
      </c>
      <c r="AD97" t="s">
        <v>172</v>
      </c>
      <c r="AE97" t="s">
        <v>172</v>
      </c>
      <c r="AF97" t="s">
        <v>172</v>
      </c>
      <c r="AG97" t="s">
        <v>172</v>
      </c>
      <c r="AH97" t="s">
        <v>76</v>
      </c>
      <c r="AI97" t="s">
        <v>76</v>
      </c>
      <c r="AJ97" t="s">
        <v>76</v>
      </c>
      <c r="AK97" t="s">
        <v>76</v>
      </c>
      <c r="AL97">
        <v>2</v>
      </c>
      <c r="AM97">
        <v>2</v>
      </c>
      <c r="AN97" t="s">
        <v>76</v>
      </c>
      <c r="AO97" t="s">
        <v>76</v>
      </c>
      <c r="AP97" t="s">
        <v>76</v>
      </c>
      <c r="AQ97" t="s">
        <v>76</v>
      </c>
      <c r="AR97">
        <v>20</v>
      </c>
      <c r="AS97">
        <v>4</v>
      </c>
    </row>
    <row r="98" spans="1:45" x14ac:dyDescent="0.15">
      <c r="A98" t="s">
        <v>259</v>
      </c>
      <c r="B98">
        <v>1097</v>
      </c>
      <c r="C98">
        <v>60.94</v>
      </c>
      <c r="D98">
        <v>7</v>
      </c>
      <c r="E98">
        <v>0.64</v>
      </c>
      <c r="F98">
        <v>3</v>
      </c>
      <c r="G98">
        <v>0.27</v>
      </c>
      <c r="H98">
        <v>45</v>
      </c>
      <c r="I98">
        <v>4.09</v>
      </c>
      <c r="J98">
        <v>32</v>
      </c>
      <c r="K98">
        <v>2.91</v>
      </c>
      <c r="L98">
        <v>5</v>
      </c>
      <c r="M98">
        <v>0.45</v>
      </c>
      <c r="N98">
        <v>24</v>
      </c>
      <c r="O98">
        <v>2.1800000000000002</v>
      </c>
      <c r="P98">
        <v>38</v>
      </c>
      <c r="Q98">
        <v>3.45</v>
      </c>
      <c r="R98">
        <v>5</v>
      </c>
      <c r="S98">
        <v>0.45</v>
      </c>
      <c r="X98" t="s">
        <v>76</v>
      </c>
      <c r="Y98" t="s">
        <v>76</v>
      </c>
      <c r="AB98" t="s">
        <v>76</v>
      </c>
      <c r="AC98" t="s">
        <v>76</v>
      </c>
      <c r="AD98" t="s">
        <v>76</v>
      </c>
      <c r="AE98" t="s">
        <v>76</v>
      </c>
      <c r="AF98" t="s">
        <v>76</v>
      </c>
      <c r="AG98" t="s">
        <v>76</v>
      </c>
      <c r="AH98" t="s">
        <v>76</v>
      </c>
      <c r="AI98" t="s">
        <v>76</v>
      </c>
      <c r="AJ98" t="s">
        <v>76</v>
      </c>
      <c r="AK98" t="s">
        <v>76</v>
      </c>
      <c r="AL98">
        <v>2</v>
      </c>
      <c r="AM98">
        <v>1</v>
      </c>
      <c r="AN98" t="s">
        <v>76</v>
      </c>
      <c r="AO98" t="s">
        <v>76</v>
      </c>
      <c r="AP98" t="s">
        <v>76</v>
      </c>
      <c r="AQ98" t="s">
        <v>76</v>
      </c>
      <c r="AR98">
        <v>177</v>
      </c>
      <c r="AS98">
        <v>9.83</v>
      </c>
    </row>
    <row r="99" spans="1:45" x14ac:dyDescent="0.15">
      <c r="A99" t="s">
        <v>260</v>
      </c>
      <c r="B99">
        <v>174</v>
      </c>
      <c r="C99">
        <v>21.75</v>
      </c>
      <c r="D99" t="s">
        <v>76</v>
      </c>
      <c r="E99" t="s">
        <v>76</v>
      </c>
      <c r="F99">
        <v>2</v>
      </c>
      <c r="G99">
        <v>0.4</v>
      </c>
      <c r="H99">
        <v>1</v>
      </c>
      <c r="I99">
        <v>0.2</v>
      </c>
      <c r="J99">
        <v>52</v>
      </c>
      <c r="K99">
        <v>10.4</v>
      </c>
      <c r="L99">
        <v>4</v>
      </c>
      <c r="M99">
        <v>0.8</v>
      </c>
      <c r="N99">
        <v>1</v>
      </c>
      <c r="O99">
        <v>0.2</v>
      </c>
      <c r="P99">
        <v>5</v>
      </c>
      <c r="Q99">
        <v>1</v>
      </c>
      <c r="R99">
        <v>2</v>
      </c>
      <c r="S99">
        <v>0.4</v>
      </c>
      <c r="X99" t="s">
        <v>76</v>
      </c>
      <c r="Y99" t="s">
        <v>76</v>
      </c>
      <c r="AB99" t="s">
        <v>76</v>
      </c>
      <c r="AC99" t="s">
        <v>76</v>
      </c>
      <c r="AD99" t="s">
        <v>76</v>
      </c>
      <c r="AE99" t="s">
        <v>76</v>
      </c>
      <c r="AF99" t="s">
        <v>76</v>
      </c>
      <c r="AG99" t="s">
        <v>76</v>
      </c>
      <c r="AH99" t="s">
        <v>76</v>
      </c>
      <c r="AI99" t="s">
        <v>76</v>
      </c>
      <c r="AJ99" t="s">
        <v>76</v>
      </c>
      <c r="AK99" t="s">
        <v>76</v>
      </c>
      <c r="AL99">
        <v>1</v>
      </c>
      <c r="AM99">
        <v>1</v>
      </c>
      <c r="AN99" t="s">
        <v>76</v>
      </c>
      <c r="AO99" t="s">
        <v>76</v>
      </c>
      <c r="AP99" t="s">
        <v>76</v>
      </c>
      <c r="AQ99" t="s">
        <v>76</v>
      </c>
      <c r="AR99">
        <v>44</v>
      </c>
      <c r="AS99">
        <v>5.5</v>
      </c>
    </row>
    <row r="100" spans="1:45" x14ac:dyDescent="0.15">
      <c r="A100" t="s">
        <v>261</v>
      </c>
      <c r="B100">
        <v>388</v>
      </c>
      <c r="C100">
        <v>48.5</v>
      </c>
      <c r="D100">
        <v>5</v>
      </c>
      <c r="E100">
        <v>1.25</v>
      </c>
      <c r="F100" t="s">
        <v>76</v>
      </c>
      <c r="G100" t="s">
        <v>76</v>
      </c>
      <c r="H100">
        <v>2</v>
      </c>
      <c r="I100">
        <v>0.5</v>
      </c>
      <c r="J100">
        <v>5</v>
      </c>
      <c r="K100">
        <v>1.25</v>
      </c>
      <c r="L100" t="s">
        <v>76</v>
      </c>
      <c r="M100" t="s">
        <v>76</v>
      </c>
      <c r="N100">
        <v>1</v>
      </c>
      <c r="O100">
        <v>0.25</v>
      </c>
      <c r="P100">
        <v>3</v>
      </c>
      <c r="Q100">
        <v>0.75</v>
      </c>
      <c r="R100" t="s">
        <v>76</v>
      </c>
      <c r="S100" t="s">
        <v>76</v>
      </c>
      <c r="X100" t="s">
        <v>76</v>
      </c>
      <c r="Y100" t="s">
        <v>76</v>
      </c>
      <c r="AB100" t="s">
        <v>76</v>
      </c>
      <c r="AC100" t="s">
        <v>76</v>
      </c>
      <c r="AD100" t="s">
        <v>76</v>
      </c>
      <c r="AE100" t="s">
        <v>76</v>
      </c>
      <c r="AF100">
        <v>7</v>
      </c>
      <c r="AG100">
        <v>7</v>
      </c>
      <c r="AH100" t="s">
        <v>76</v>
      </c>
      <c r="AI100" t="s">
        <v>76</v>
      </c>
      <c r="AJ100" t="s">
        <v>76</v>
      </c>
      <c r="AK100" t="s">
        <v>76</v>
      </c>
      <c r="AL100" t="s">
        <v>76</v>
      </c>
      <c r="AM100" t="s">
        <v>76</v>
      </c>
      <c r="AN100" t="s">
        <v>76</v>
      </c>
      <c r="AO100" t="s">
        <v>76</v>
      </c>
      <c r="AP100">
        <v>1</v>
      </c>
      <c r="AQ100">
        <v>1</v>
      </c>
      <c r="AR100">
        <v>122</v>
      </c>
      <c r="AS100">
        <v>15.25</v>
      </c>
    </row>
    <row r="101" spans="1:45" x14ac:dyDescent="0.15">
      <c r="A101" t="s">
        <v>262</v>
      </c>
      <c r="B101">
        <v>996</v>
      </c>
      <c r="C101">
        <v>58.59</v>
      </c>
      <c r="D101">
        <v>4</v>
      </c>
      <c r="E101">
        <v>0.36</v>
      </c>
      <c r="F101">
        <v>2</v>
      </c>
      <c r="G101">
        <v>0.18</v>
      </c>
      <c r="H101">
        <v>27</v>
      </c>
      <c r="I101">
        <v>2.4500000000000002</v>
      </c>
      <c r="J101">
        <v>22</v>
      </c>
      <c r="K101">
        <v>2</v>
      </c>
      <c r="L101" t="s">
        <v>76</v>
      </c>
      <c r="M101" t="s">
        <v>76</v>
      </c>
      <c r="N101">
        <v>3</v>
      </c>
      <c r="O101">
        <v>0.27</v>
      </c>
      <c r="P101">
        <v>27</v>
      </c>
      <c r="Q101">
        <v>2.4500000000000002</v>
      </c>
      <c r="R101">
        <v>3</v>
      </c>
      <c r="S101">
        <v>0.27</v>
      </c>
      <c r="X101" t="s">
        <v>76</v>
      </c>
      <c r="Y101" t="s">
        <v>76</v>
      </c>
      <c r="AB101" t="s">
        <v>76</v>
      </c>
      <c r="AC101" t="s">
        <v>76</v>
      </c>
      <c r="AD101" t="s">
        <v>76</v>
      </c>
      <c r="AE101" t="s">
        <v>76</v>
      </c>
      <c r="AF101" t="s">
        <v>76</v>
      </c>
      <c r="AG101" t="s">
        <v>76</v>
      </c>
      <c r="AH101" t="s">
        <v>76</v>
      </c>
      <c r="AI101" t="s">
        <v>76</v>
      </c>
      <c r="AJ101" t="s">
        <v>76</v>
      </c>
      <c r="AK101" t="s">
        <v>76</v>
      </c>
      <c r="AL101">
        <v>1</v>
      </c>
      <c r="AM101">
        <v>1</v>
      </c>
      <c r="AN101" t="s">
        <v>76</v>
      </c>
      <c r="AO101" t="s">
        <v>76</v>
      </c>
      <c r="AP101" t="s">
        <v>76</v>
      </c>
      <c r="AQ101" t="s">
        <v>76</v>
      </c>
      <c r="AR101">
        <v>171</v>
      </c>
      <c r="AS101">
        <v>10.06</v>
      </c>
    </row>
    <row r="102" spans="1:45" x14ac:dyDescent="0.15">
      <c r="A102" t="s">
        <v>263</v>
      </c>
      <c r="B102">
        <v>705</v>
      </c>
      <c r="C102">
        <v>50.36</v>
      </c>
      <c r="D102">
        <v>5</v>
      </c>
      <c r="E102">
        <v>0.5</v>
      </c>
      <c r="F102">
        <v>1</v>
      </c>
      <c r="G102">
        <v>0.1</v>
      </c>
      <c r="H102">
        <v>25</v>
      </c>
      <c r="I102">
        <v>2.5</v>
      </c>
      <c r="J102">
        <v>19</v>
      </c>
      <c r="K102">
        <v>1.9</v>
      </c>
      <c r="L102">
        <v>3</v>
      </c>
      <c r="M102">
        <v>0.3</v>
      </c>
      <c r="N102">
        <v>6</v>
      </c>
      <c r="O102">
        <v>0.6</v>
      </c>
      <c r="P102">
        <v>6</v>
      </c>
      <c r="Q102">
        <v>0.6</v>
      </c>
      <c r="R102">
        <v>2</v>
      </c>
      <c r="S102">
        <v>0.2</v>
      </c>
      <c r="X102" t="s">
        <v>76</v>
      </c>
      <c r="Y102" t="s">
        <v>76</v>
      </c>
      <c r="AB102" t="s">
        <v>76</v>
      </c>
      <c r="AC102" t="s">
        <v>76</v>
      </c>
      <c r="AD102" t="s">
        <v>76</v>
      </c>
      <c r="AE102" t="s">
        <v>76</v>
      </c>
      <c r="AF102" t="s">
        <v>76</v>
      </c>
      <c r="AG102" t="s">
        <v>76</v>
      </c>
      <c r="AH102" t="s">
        <v>76</v>
      </c>
      <c r="AI102" t="s">
        <v>76</v>
      </c>
      <c r="AJ102" t="s">
        <v>76</v>
      </c>
      <c r="AK102" t="s">
        <v>76</v>
      </c>
      <c r="AL102" t="s">
        <v>76</v>
      </c>
      <c r="AM102" t="s">
        <v>76</v>
      </c>
      <c r="AN102" t="s">
        <v>76</v>
      </c>
      <c r="AO102" t="s">
        <v>76</v>
      </c>
      <c r="AP102" t="s">
        <v>76</v>
      </c>
      <c r="AQ102" t="s">
        <v>76</v>
      </c>
      <c r="AR102">
        <v>190</v>
      </c>
      <c r="AS102">
        <v>13.57</v>
      </c>
    </row>
    <row r="103" spans="1:45" x14ac:dyDescent="0.15">
      <c r="A103" t="s">
        <v>264</v>
      </c>
      <c r="B103">
        <v>772</v>
      </c>
      <c r="C103">
        <v>70.180000000000007</v>
      </c>
      <c r="D103">
        <v>3</v>
      </c>
      <c r="E103">
        <v>0.43</v>
      </c>
      <c r="F103">
        <v>6</v>
      </c>
      <c r="G103">
        <v>0.86</v>
      </c>
      <c r="H103">
        <v>6</v>
      </c>
      <c r="I103">
        <v>0.86</v>
      </c>
      <c r="J103">
        <v>19</v>
      </c>
      <c r="K103">
        <v>2.71</v>
      </c>
      <c r="L103">
        <v>6</v>
      </c>
      <c r="M103">
        <v>0.86</v>
      </c>
      <c r="N103">
        <v>7</v>
      </c>
      <c r="O103">
        <v>1</v>
      </c>
      <c r="P103">
        <v>11</v>
      </c>
      <c r="Q103">
        <v>1.57</v>
      </c>
      <c r="R103">
        <v>4</v>
      </c>
      <c r="S103">
        <v>0.56999999999999995</v>
      </c>
      <c r="X103" t="s">
        <v>76</v>
      </c>
      <c r="Y103" t="s">
        <v>76</v>
      </c>
      <c r="AB103">
        <v>1</v>
      </c>
      <c r="AC103">
        <v>0.14000000000000001</v>
      </c>
      <c r="AD103" t="s">
        <v>76</v>
      </c>
      <c r="AE103" t="s">
        <v>76</v>
      </c>
      <c r="AF103">
        <v>1</v>
      </c>
      <c r="AG103">
        <v>0.5</v>
      </c>
      <c r="AH103" t="s">
        <v>76</v>
      </c>
      <c r="AI103" t="s">
        <v>76</v>
      </c>
      <c r="AJ103" t="s">
        <v>76</v>
      </c>
      <c r="AK103" t="s">
        <v>76</v>
      </c>
      <c r="AL103" t="s">
        <v>76</v>
      </c>
      <c r="AM103" t="s">
        <v>76</v>
      </c>
      <c r="AN103" t="s">
        <v>76</v>
      </c>
      <c r="AO103" t="s">
        <v>76</v>
      </c>
      <c r="AP103" t="s">
        <v>76</v>
      </c>
      <c r="AQ103" t="s">
        <v>76</v>
      </c>
      <c r="AR103">
        <v>140</v>
      </c>
      <c r="AS103">
        <v>12.73</v>
      </c>
    </row>
    <row r="104" spans="1:45" x14ac:dyDescent="0.15">
      <c r="A104" t="s">
        <v>265</v>
      </c>
      <c r="B104">
        <v>678</v>
      </c>
      <c r="C104">
        <v>52.15</v>
      </c>
      <c r="D104">
        <v>2</v>
      </c>
      <c r="E104">
        <v>0.25</v>
      </c>
      <c r="F104">
        <v>1</v>
      </c>
      <c r="G104">
        <v>0.13</v>
      </c>
      <c r="H104">
        <v>7</v>
      </c>
      <c r="I104">
        <v>0.88</v>
      </c>
      <c r="J104">
        <v>45</v>
      </c>
      <c r="K104">
        <v>5.63</v>
      </c>
      <c r="L104">
        <v>4</v>
      </c>
      <c r="M104">
        <v>0.5</v>
      </c>
      <c r="N104">
        <v>4</v>
      </c>
      <c r="O104">
        <v>0.5</v>
      </c>
      <c r="P104">
        <v>2</v>
      </c>
      <c r="Q104">
        <v>0.25</v>
      </c>
      <c r="R104">
        <v>1</v>
      </c>
      <c r="S104">
        <v>0.13</v>
      </c>
      <c r="X104" t="s">
        <v>76</v>
      </c>
      <c r="Y104" t="s">
        <v>76</v>
      </c>
      <c r="AB104">
        <v>2</v>
      </c>
      <c r="AC104">
        <v>0.25</v>
      </c>
      <c r="AD104" t="s">
        <v>76</v>
      </c>
      <c r="AE104" t="s">
        <v>76</v>
      </c>
      <c r="AF104">
        <v>7</v>
      </c>
      <c r="AG104">
        <v>3.5</v>
      </c>
      <c r="AH104" t="s">
        <v>76</v>
      </c>
      <c r="AI104" t="s">
        <v>76</v>
      </c>
      <c r="AJ104" t="s">
        <v>76</v>
      </c>
      <c r="AK104" t="s">
        <v>76</v>
      </c>
      <c r="AL104">
        <v>3</v>
      </c>
      <c r="AM104">
        <v>3</v>
      </c>
      <c r="AN104" t="s">
        <v>76</v>
      </c>
      <c r="AO104" t="s">
        <v>76</v>
      </c>
      <c r="AP104">
        <v>1</v>
      </c>
      <c r="AQ104">
        <v>1</v>
      </c>
      <c r="AR104">
        <v>168</v>
      </c>
      <c r="AS104">
        <v>12.92</v>
      </c>
    </row>
    <row r="105" spans="1:45" x14ac:dyDescent="0.15">
      <c r="A105" t="s">
        <v>266</v>
      </c>
      <c r="B105">
        <v>573</v>
      </c>
      <c r="C105">
        <v>40.93</v>
      </c>
      <c r="D105">
        <v>1</v>
      </c>
      <c r="E105">
        <v>0.11</v>
      </c>
      <c r="F105">
        <v>5</v>
      </c>
      <c r="G105">
        <v>0.56000000000000005</v>
      </c>
      <c r="H105">
        <v>7</v>
      </c>
      <c r="I105">
        <v>0.78</v>
      </c>
      <c r="J105">
        <v>42</v>
      </c>
      <c r="K105">
        <v>4.67</v>
      </c>
      <c r="L105">
        <v>1</v>
      </c>
      <c r="M105">
        <v>0.11</v>
      </c>
      <c r="N105">
        <v>9</v>
      </c>
      <c r="O105">
        <v>1</v>
      </c>
      <c r="P105">
        <v>4</v>
      </c>
      <c r="Q105">
        <v>0.44</v>
      </c>
      <c r="R105" t="s">
        <v>76</v>
      </c>
      <c r="S105" t="s">
        <v>76</v>
      </c>
      <c r="X105">
        <v>2</v>
      </c>
      <c r="Y105">
        <v>0.22</v>
      </c>
      <c r="AB105" t="s">
        <v>76</v>
      </c>
      <c r="AC105" t="s">
        <v>76</v>
      </c>
      <c r="AD105" t="s">
        <v>76</v>
      </c>
      <c r="AE105" t="s">
        <v>76</v>
      </c>
      <c r="AF105">
        <v>2</v>
      </c>
      <c r="AG105">
        <v>0.67</v>
      </c>
      <c r="AH105" t="s">
        <v>76</v>
      </c>
      <c r="AI105" t="s">
        <v>76</v>
      </c>
      <c r="AJ105" t="s">
        <v>76</v>
      </c>
      <c r="AK105" t="s">
        <v>76</v>
      </c>
      <c r="AL105" t="s">
        <v>76</v>
      </c>
      <c r="AM105" t="s">
        <v>76</v>
      </c>
      <c r="AN105" t="s">
        <v>76</v>
      </c>
      <c r="AO105" t="s">
        <v>76</v>
      </c>
      <c r="AP105" t="s">
        <v>76</v>
      </c>
      <c r="AQ105" t="s">
        <v>76</v>
      </c>
      <c r="AR105">
        <v>138</v>
      </c>
      <c r="AS105">
        <v>9.86</v>
      </c>
    </row>
    <row r="106" spans="1:45" x14ac:dyDescent="0.15">
      <c r="A106" t="s">
        <v>267</v>
      </c>
      <c r="B106">
        <v>620</v>
      </c>
      <c r="C106">
        <v>62</v>
      </c>
      <c r="D106">
        <v>5</v>
      </c>
      <c r="E106">
        <v>0.83</v>
      </c>
      <c r="F106" t="s">
        <v>76</v>
      </c>
      <c r="G106" t="s">
        <v>76</v>
      </c>
      <c r="H106">
        <v>12</v>
      </c>
      <c r="I106">
        <v>2</v>
      </c>
      <c r="J106">
        <v>55</v>
      </c>
      <c r="K106">
        <v>9.17</v>
      </c>
      <c r="L106">
        <v>1</v>
      </c>
      <c r="M106">
        <v>0.17</v>
      </c>
      <c r="N106">
        <v>5</v>
      </c>
      <c r="O106">
        <v>0.83</v>
      </c>
      <c r="P106">
        <v>1</v>
      </c>
      <c r="Q106">
        <v>0.17</v>
      </c>
      <c r="R106" t="s">
        <v>76</v>
      </c>
      <c r="S106" t="s">
        <v>76</v>
      </c>
      <c r="X106" t="s">
        <v>76</v>
      </c>
      <c r="Y106" t="s">
        <v>76</v>
      </c>
      <c r="AB106">
        <v>1</v>
      </c>
      <c r="AC106">
        <v>0.17</v>
      </c>
      <c r="AD106" t="s">
        <v>76</v>
      </c>
      <c r="AE106" t="s">
        <v>76</v>
      </c>
      <c r="AF106">
        <v>6</v>
      </c>
      <c r="AG106">
        <v>3</v>
      </c>
      <c r="AH106" t="s">
        <v>76</v>
      </c>
      <c r="AI106" t="s">
        <v>76</v>
      </c>
      <c r="AJ106" t="s">
        <v>76</v>
      </c>
      <c r="AK106" t="s">
        <v>76</v>
      </c>
      <c r="AL106">
        <v>3</v>
      </c>
      <c r="AM106">
        <v>3</v>
      </c>
      <c r="AN106" t="s">
        <v>76</v>
      </c>
      <c r="AO106" t="s">
        <v>76</v>
      </c>
      <c r="AP106" t="s">
        <v>76</v>
      </c>
      <c r="AQ106" t="s">
        <v>76</v>
      </c>
      <c r="AR106">
        <v>145</v>
      </c>
      <c r="AS106">
        <v>14.5</v>
      </c>
    </row>
    <row r="107" spans="1:45" x14ac:dyDescent="0.15">
      <c r="A107" t="s">
        <v>268</v>
      </c>
      <c r="B107">
        <v>239</v>
      </c>
      <c r="C107">
        <v>39.83</v>
      </c>
      <c r="D107">
        <v>1</v>
      </c>
      <c r="E107">
        <v>0.25</v>
      </c>
      <c r="F107" t="s">
        <v>76</v>
      </c>
      <c r="G107" t="s">
        <v>76</v>
      </c>
      <c r="H107">
        <v>2</v>
      </c>
      <c r="I107">
        <v>0.5</v>
      </c>
      <c r="J107">
        <v>21</v>
      </c>
      <c r="K107">
        <v>5.25</v>
      </c>
      <c r="L107" t="s">
        <v>76</v>
      </c>
      <c r="M107" t="s">
        <v>76</v>
      </c>
      <c r="N107">
        <v>2</v>
      </c>
      <c r="O107">
        <v>0.5</v>
      </c>
      <c r="P107" t="s">
        <v>76</v>
      </c>
      <c r="Q107" t="s">
        <v>76</v>
      </c>
      <c r="R107">
        <v>2</v>
      </c>
      <c r="S107">
        <v>0.5</v>
      </c>
      <c r="X107" t="s">
        <v>76</v>
      </c>
      <c r="Y107" t="s">
        <v>76</v>
      </c>
      <c r="AB107" t="s">
        <v>76</v>
      </c>
      <c r="AC107" t="s">
        <v>76</v>
      </c>
      <c r="AD107" t="s">
        <v>76</v>
      </c>
      <c r="AE107" t="s">
        <v>76</v>
      </c>
      <c r="AF107" t="s">
        <v>76</v>
      </c>
      <c r="AG107" t="s">
        <v>76</v>
      </c>
      <c r="AH107" t="s">
        <v>76</v>
      </c>
      <c r="AI107" t="s">
        <v>76</v>
      </c>
      <c r="AJ107" t="s">
        <v>76</v>
      </c>
      <c r="AK107" t="s">
        <v>76</v>
      </c>
      <c r="AL107" t="s">
        <v>76</v>
      </c>
      <c r="AM107" t="s">
        <v>76</v>
      </c>
      <c r="AN107" t="s">
        <v>76</v>
      </c>
      <c r="AO107" t="s">
        <v>76</v>
      </c>
      <c r="AP107" t="s">
        <v>76</v>
      </c>
      <c r="AQ107" t="s">
        <v>76</v>
      </c>
      <c r="AR107">
        <v>55</v>
      </c>
      <c r="AS107">
        <v>9.17</v>
      </c>
    </row>
    <row r="108" spans="1:45" x14ac:dyDescent="0.15">
      <c r="A108" t="s">
        <v>269</v>
      </c>
      <c r="B108">
        <v>170</v>
      </c>
      <c r="C108">
        <v>56.67</v>
      </c>
      <c r="D108" t="s">
        <v>76</v>
      </c>
      <c r="E108" t="s">
        <v>76</v>
      </c>
      <c r="F108" t="s">
        <v>76</v>
      </c>
      <c r="G108" t="s">
        <v>76</v>
      </c>
      <c r="H108">
        <v>1</v>
      </c>
      <c r="I108">
        <v>0.5</v>
      </c>
      <c r="J108">
        <v>14</v>
      </c>
      <c r="K108">
        <v>7</v>
      </c>
      <c r="L108" t="s">
        <v>76</v>
      </c>
      <c r="M108" t="s">
        <v>76</v>
      </c>
      <c r="N108" t="s">
        <v>76</v>
      </c>
      <c r="O108" t="s">
        <v>76</v>
      </c>
      <c r="P108" t="s">
        <v>76</v>
      </c>
      <c r="Q108" t="s">
        <v>76</v>
      </c>
      <c r="R108">
        <v>1</v>
      </c>
      <c r="S108">
        <v>0.5</v>
      </c>
      <c r="X108" t="s">
        <v>76</v>
      </c>
      <c r="Y108" t="s">
        <v>76</v>
      </c>
      <c r="AB108" t="s">
        <v>76</v>
      </c>
      <c r="AC108" t="s">
        <v>76</v>
      </c>
      <c r="AD108" t="s">
        <v>172</v>
      </c>
      <c r="AE108" t="s">
        <v>172</v>
      </c>
      <c r="AF108" t="s">
        <v>172</v>
      </c>
      <c r="AG108" t="s">
        <v>172</v>
      </c>
      <c r="AH108" t="s">
        <v>76</v>
      </c>
      <c r="AI108" t="s">
        <v>76</v>
      </c>
      <c r="AJ108" t="s">
        <v>76</v>
      </c>
      <c r="AK108" t="s">
        <v>76</v>
      </c>
      <c r="AL108" t="s">
        <v>76</v>
      </c>
      <c r="AM108" t="s">
        <v>76</v>
      </c>
      <c r="AN108" t="s">
        <v>76</v>
      </c>
      <c r="AO108" t="s">
        <v>76</v>
      </c>
      <c r="AP108" t="s">
        <v>76</v>
      </c>
      <c r="AQ108" t="s">
        <v>76</v>
      </c>
      <c r="AR108">
        <v>21</v>
      </c>
      <c r="AS108">
        <v>7</v>
      </c>
    </row>
    <row r="109" spans="1:45" x14ac:dyDescent="0.15">
      <c r="A109" t="s">
        <v>270</v>
      </c>
      <c r="B109">
        <v>193</v>
      </c>
      <c r="C109">
        <v>64.33</v>
      </c>
      <c r="D109" t="s">
        <v>76</v>
      </c>
      <c r="E109" t="s">
        <v>76</v>
      </c>
      <c r="F109">
        <v>1</v>
      </c>
      <c r="G109">
        <v>0.5</v>
      </c>
      <c r="H109">
        <v>1</v>
      </c>
      <c r="I109">
        <v>0.5</v>
      </c>
      <c r="J109">
        <v>23</v>
      </c>
      <c r="K109">
        <v>11.5</v>
      </c>
      <c r="L109">
        <v>5</v>
      </c>
      <c r="M109">
        <v>2.5</v>
      </c>
      <c r="N109">
        <v>2</v>
      </c>
      <c r="O109">
        <v>1</v>
      </c>
      <c r="P109">
        <v>1</v>
      </c>
      <c r="Q109">
        <v>0.5</v>
      </c>
      <c r="R109">
        <v>2</v>
      </c>
      <c r="S109">
        <v>1</v>
      </c>
      <c r="X109" t="s">
        <v>76</v>
      </c>
      <c r="Y109" t="s">
        <v>76</v>
      </c>
      <c r="AB109" t="s">
        <v>76</v>
      </c>
      <c r="AC109" t="s">
        <v>76</v>
      </c>
      <c r="AD109" t="s">
        <v>76</v>
      </c>
      <c r="AE109" t="s">
        <v>76</v>
      </c>
      <c r="AF109" t="s">
        <v>76</v>
      </c>
      <c r="AG109" t="s">
        <v>76</v>
      </c>
      <c r="AH109" t="s">
        <v>76</v>
      </c>
      <c r="AI109" t="s">
        <v>76</v>
      </c>
      <c r="AJ109" t="s">
        <v>76</v>
      </c>
      <c r="AK109" t="s">
        <v>76</v>
      </c>
      <c r="AL109">
        <v>2</v>
      </c>
      <c r="AM109">
        <v>2</v>
      </c>
      <c r="AN109" t="s">
        <v>76</v>
      </c>
      <c r="AO109" t="s">
        <v>76</v>
      </c>
      <c r="AP109" t="s">
        <v>76</v>
      </c>
      <c r="AQ109" t="s">
        <v>76</v>
      </c>
      <c r="AR109">
        <v>17</v>
      </c>
      <c r="AS109">
        <v>5.67</v>
      </c>
    </row>
    <row r="110" spans="1:45" x14ac:dyDescent="0.15">
      <c r="A110" t="s">
        <v>271</v>
      </c>
      <c r="B110">
        <v>57</v>
      </c>
      <c r="C110">
        <v>19</v>
      </c>
      <c r="D110" t="s">
        <v>76</v>
      </c>
      <c r="E110" t="s">
        <v>76</v>
      </c>
      <c r="F110" t="s">
        <v>76</v>
      </c>
      <c r="G110" t="s">
        <v>76</v>
      </c>
      <c r="H110" t="s">
        <v>76</v>
      </c>
      <c r="I110" t="s">
        <v>76</v>
      </c>
      <c r="J110">
        <v>5</v>
      </c>
      <c r="K110">
        <v>2.5</v>
      </c>
      <c r="L110" t="s">
        <v>76</v>
      </c>
      <c r="M110" t="s">
        <v>76</v>
      </c>
      <c r="N110" t="s">
        <v>76</v>
      </c>
      <c r="O110" t="s">
        <v>76</v>
      </c>
      <c r="P110" t="s">
        <v>76</v>
      </c>
      <c r="Q110" t="s">
        <v>76</v>
      </c>
      <c r="R110" t="s">
        <v>76</v>
      </c>
      <c r="S110" t="s">
        <v>76</v>
      </c>
      <c r="X110" t="s">
        <v>76</v>
      </c>
      <c r="Y110" t="s">
        <v>76</v>
      </c>
      <c r="AB110" t="s">
        <v>76</v>
      </c>
      <c r="AC110" t="s">
        <v>76</v>
      </c>
      <c r="AD110" t="s">
        <v>172</v>
      </c>
      <c r="AE110" t="s">
        <v>172</v>
      </c>
      <c r="AF110" t="s">
        <v>172</v>
      </c>
      <c r="AG110" t="s">
        <v>172</v>
      </c>
      <c r="AH110" t="s">
        <v>172</v>
      </c>
      <c r="AI110" t="s">
        <v>172</v>
      </c>
      <c r="AJ110" t="s">
        <v>172</v>
      </c>
      <c r="AK110" t="s">
        <v>172</v>
      </c>
      <c r="AL110" t="s">
        <v>172</v>
      </c>
      <c r="AM110" t="s">
        <v>172</v>
      </c>
      <c r="AN110" t="s">
        <v>172</v>
      </c>
      <c r="AO110" t="s">
        <v>172</v>
      </c>
      <c r="AP110" t="s">
        <v>172</v>
      </c>
      <c r="AQ110" t="s">
        <v>172</v>
      </c>
      <c r="AR110">
        <v>16</v>
      </c>
      <c r="AS110">
        <v>5.33</v>
      </c>
    </row>
    <row r="111" spans="1:45" x14ac:dyDescent="0.15">
      <c r="A111" t="s">
        <v>272</v>
      </c>
      <c r="B111">
        <v>277</v>
      </c>
      <c r="C111">
        <v>92.33</v>
      </c>
      <c r="D111" t="s">
        <v>76</v>
      </c>
      <c r="E111" t="s">
        <v>76</v>
      </c>
      <c r="F111">
        <v>4</v>
      </c>
      <c r="G111">
        <v>2</v>
      </c>
      <c r="H111">
        <v>1</v>
      </c>
      <c r="I111">
        <v>0.5</v>
      </c>
      <c r="J111">
        <v>3</v>
      </c>
      <c r="K111">
        <v>1.5</v>
      </c>
      <c r="L111" t="s">
        <v>76</v>
      </c>
      <c r="M111" t="s">
        <v>76</v>
      </c>
      <c r="N111" t="s">
        <v>76</v>
      </c>
      <c r="O111" t="s">
        <v>76</v>
      </c>
      <c r="P111">
        <v>2</v>
      </c>
      <c r="Q111">
        <v>1</v>
      </c>
      <c r="R111">
        <v>1</v>
      </c>
      <c r="S111">
        <v>0.5</v>
      </c>
      <c r="X111" t="s">
        <v>76</v>
      </c>
      <c r="Y111" t="s">
        <v>76</v>
      </c>
      <c r="AB111" t="s">
        <v>76</v>
      </c>
      <c r="AC111" t="s">
        <v>76</v>
      </c>
      <c r="AD111" t="s">
        <v>76</v>
      </c>
      <c r="AE111" t="s">
        <v>76</v>
      </c>
      <c r="AF111" t="s">
        <v>76</v>
      </c>
      <c r="AG111" t="s">
        <v>76</v>
      </c>
      <c r="AH111" t="s">
        <v>172</v>
      </c>
      <c r="AI111" t="s">
        <v>172</v>
      </c>
      <c r="AJ111" t="s">
        <v>172</v>
      </c>
      <c r="AK111" t="s">
        <v>172</v>
      </c>
      <c r="AL111" t="s">
        <v>172</v>
      </c>
      <c r="AM111" t="s">
        <v>172</v>
      </c>
      <c r="AN111" t="s">
        <v>172</v>
      </c>
      <c r="AO111" t="s">
        <v>172</v>
      </c>
      <c r="AP111" t="s">
        <v>172</v>
      </c>
      <c r="AQ111" t="s">
        <v>172</v>
      </c>
      <c r="AR111">
        <v>57</v>
      </c>
      <c r="AS111">
        <v>19</v>
      </c>
    </row>
    <row r="112" spans="1:45" x14ac:dyDescent="0.15">
      <c r="A112" t="s">
        <v>273</v>
      </c>
      <c r="B112">
        <v>523</v>
      </c>
      <c r="C112">
        <v>58.11</v>
      </c>
      <c r="D112">
        <v>1</v>
      </c>
      <c r="E112">
        <v>0.2</v>
      </c>
      <c r="F112" t="s">
        <v>76</v>
      </c>
      <c r="G112" t="s">
        <v>76</v>
      </c>
      <c r="H112">
        <v>4</v>
      </c>
      <c r="I112">
        <v>0.8</v>
      </c>
      <c r="J112">
        <v>86</v>
      </c>
      <c r="K112">
        <v>17.2</v>
      </c>
      <c r="L112">
        <v>2</v>
      </c>
      <c r="M112">
        <v>0.4</v>
      </c>
      <c r="N112">
        <v>2</v>
      </c>
      <c r="O112">
        <v>0.4</v>
      </c>
      <c r="P112">
        <v>5</v>
      </c>
      <c r="Q112">
        <v>1</v>
      </c>
      <c r="R112">
        <v>5</v>
      </c>
      <c r="S112">
        <v>1</v>
      </c>
      <c r="X112" t="s">
        <v>76</v>
      </c>
      <c r="Y112" t="s">
        <v>76</v>
      </c>
      <c r="AB112">
        <v>1</v>
      </c>
      <c r="AC112">
        <v>0.2</v>
      </c>
      <c r="AD112" t="s">
        <v>76</v>
      </c>
      <c r="AE112" t="s">
        <v>76</v>
      </c>
      <c r="AF112" t="s">
        <v>76</v>
      </c>
      <c r="AG112" t="s">
        <v>76</v>
      </c>
      <c r="AH112" t="s">
        <v>76</v>
      </c>
      <c r="AI112" t="s">
        <v>76</v>
      </c>
      <c r="AJ112" t="s">
        <v>76</v>
      </c>
      <c r="AK112" t="s">
        <v>76</v>
      </c>
      <c r="AL112" t="s">
        <v>76</v>
      </c>
      <c r="AM112" t="s">
        <v>76</v>
      </c>
      <c r="AN112" t="s">
        <v>76</v>
      </c>
      <c r="AO112" t="s">
        <v>76</v>
      </c>
      <c r="AP112" t="s">
        <v>76</v>
      </c>
      <c r="AQ112" t="s">
        <v>76</v>
      </c>
      <c r="AR112">
        <v>69</v>
      </c>
      <c r="AS112">
        <v>7.67</v>
      </c>
    </row>
    <row r="113" spans="1:45" x14ac:dyDescent="0.15">
      <c r="A113" t="s">
        <v>274</v>
      </c>
      <c r="B113">
        <v>415</v>
      </c>
      <c r="C113">
        <v>59.29</v>
      </c>
      <c r="D113" t="s">
        <v>76</v>
      </c>
      <c r="E113" t="s">
        <v>76</v>
      </c>
      <c r="F113" t="s">
        <v>76</v>
      </c>
      <c r="G113" t="s">
        <v>76</v>
      </c>
      <c r="H113">
        <v>4</v>
      </c>
      <c r="I113">
        <v>0.8</v>
      </c>
      <c r="J113">
        <v>33</v>
      </c>
      <c r="K113">
        <v>6.6</v>
      </c>
      <c r="L113">
        <v>1</v>
      </c>
      <c r="M113">
        <v>0.2</v>
      </c>
      <c r="N113">
        <v>1</v>
      </c>
      <c r="O113">
        <v>0.2</v>
      </c>
      <c r="P113">
        <v>2</v>
      </c>
      <c r="Q113">
        <v>0.4</v>
      </c>
      <c r="R113">
        <v>2</v>
      </c>
      <c r="S113">
        <v>0.4</v>
      </c>
      <c r="X113" t="s">
        <v>76</v>
      </c>
      <c r="Y113" t="s">
        <v>76</v>
      </c>
      <c r="AB113">
        <v>1</v>
      </c>
      <c r="AC113">
        <v>0.2</v>
      </c>
      <c r="AD113" t="s">
        <v>76</v>
      </c>
      <c r="AE113" t="s">
        <v>76</v>
      </c>
      <c r="AF113" t="s">
        <v>76</v>
      </c>
      <c r="AG113" t="s">
        <v>76</v>
      </c>
      <c r="AH113" t="s">
        <v>76</v>
      </c>
      <c r="AI113" t="s">
        <v>76</v>
      </c>
      <c r="AJ113" t="s">
        <v>76</v>
      </c>
      <c r="AK113" t="s">
        <v>76</v>
      </c>
      <c r="AL113" t="s">
        <v>76</v>
      </c>
      <c r="AM113" t="s">
        <v>76</v>
      </c>
      <c r="AN113" t="s">
        <v>76</v>
      </c>
      <c r="AO113" t="s">
        <v>76</v>
      </c>
      <c r="AP113" t="s">
        <v>76</v>
      </c>
      <c r="AQ113" t="s">
        <v>76</v>
      </c>
      <c r="AR113">
        <v>48</v>
      </c>
      <c r="AS113">
        <v>6.86</v>
      </c>
    </row>
    <row r="114" spans="1:45" x14ac:dyDescent="0.15">
      <c r="A114" t="s">
        <v>275</v>
      </c>
      <c r="B114">
        <v>494</v>
      </c>
      <c r="C114">
        <v>49.4</v>
      </c>
      <c r="D114" t="s">
        <v>76</v>
      </c>
      <c r="E114" t="s">
        <v>76</v>
      </c>
      <c r="F114">
        <v>3</v>
      </c>
      <c r="G114">
        <v>0.5</v>
      </c>
      <c r="H114">
        <v>14</v>
      </c>
      <c r="I114">
        <v>2.33</v>
      </c>
      <c r="J114">
        <v>38</v>
      </c>
      <c r="K114">
        <v>6.33</v>
      </c>
      <c r="L114">
        <v>7</v>
      </c>
      <c r="M114">
        <v>1.17</v>
      </c>
      <c r="N114">
        <v>3</v>
      </c>
      <c r="O114">
        <v>0.5</v>
      </c>
      <c r="P114">
        <v>2</v>
      </c>
      <c r="Q114">
        <v>0.33</v>
      </c>
      <c r="R114">
        <v>2</v>
      </c>
      <c r="S114">
        <v>0.33</v>
      </c>
      <c r="X114" t="s">
        <v>76</v>
      </c>
      <c r="Y114" t="s">
        <v>76</v>
      </c>
      <c r="AB114" t="s">
        <v>76</v>
      </c>
      <c r="AC114" t="s">
        <v>76</v>
      </c>
      <c r="AD114" t="s">
        <v>76</v>
      </c>
      <c r="AE114" t="s">
        <v>76</v>
      </c>
      <c r="AF114" t="s">
        <v>76</v>
      </c>
      <c r="AG114" t="s">
        <v>76</v>
      </c>
      <c r="AH114" t="s">
        <v>76</v>
      </c>
      <c r="AI114" t="s">
        <v>76</v>
      </c>
      <c r="AJ114" t="s">
        <v>76</v>
      </c>
      <c r="AK114" t="s">
        <v>76</v>
      </c>
      <c r="AL114">
        <v>3</v>
      </c>
      <c r="AM114">
        <v>3</v>
      </c>
      <c r="AN114" t="s">
        <v>76</v>
      </c>
      <c r="AO114" t="s">
        <v>76</v>
      </c>
      <c r="AP114" t="s">
        <v>76</v>
      </c>
      <c r="AQ114" t="s">
        <v>76</v>
      </c>
      <c r="AR114">
        <v>57</v>
      </c>
      <c r="AS114">
        <v>5.7</v>
      </c>
    </row>
    <row r="115" spans="1:45" x14ac:dyDescent="0.15">
      <c r="A115" t="s">
        <v>276</v>
      </c>
      <c r="B115">
        <v>202</v>
      </c>
      <c r="C115">
        <v>67.33</v>
      </c>
      <c r="D115">
        <v>2</v>
      </c>
      <c r="E115">
        <v>1</v>
      </c>
      <c r="F115" t="s">
        <v>76</v>
      </c>
      <c r="G115" t="s">
        <v>76</v>
      </c>
      <c r="H115">
        <v>5</v>
      </c>
      <c r="I115">
        <v>2.5</v>
      </c>
      <c r="J115">
        <v>26</v>
      </c>
      <c r="K115">
        <v>13</v>
      </c>
      <c r="L115" t="s">
        <v>76</v>
      </c>
      <c r="M115" t="s">
        <v>76</v>
      </c>
      <c r="N115">
        <v>1</v>
      </c>
      <c r="O115">
        <v>0.5</v>
      </c>
      <c r="P115" t="s">
        <v>76</v>
      </c>
      <c r="Q115" t="s">
        <v>76</v>
      </c>
      <c r="R115">
        <v>1</v>
      </c>
      <c r="S115">
        <v>0.5</v>
      </c>
      <c r="X115" t="s">
        <v>76</v>
      </c>
      <c r="Y115" t="s">
        <v>76</v>
      </c>
      <c r="AB115" t="s">
        <v>76</v>
      </c>
      <c r="AC115" t="s">
        <v>76</v>
      </c>
      <c r="AD115" t="s">
        <v>172</v>
      </c>
      <c r="AE115" t="s">
        <v>172</v>
      </c>
      <c r="AF115" t="s">
        <v>172</v>
      </c>
      <c r="AG115" t="s">
        <v>172</v>
      </c>
      <c r="AH115" t="s">
        <v>172</v>
      </c>
      <c r="AI115" t="s">
        <v>172</v>
      </c>
      <c r="AJ115" t="s">
        <v>172</v>
      </c>
      <c r="AK115" t="s">
        <v>172</v>
      </c>
      <c r="AL115" t="s">
        <v>172</v>
      </c>
      <c r="AM115" t="s">
        <v>172</v>
      </c>
      <c r="AN115" t="s">
        <v>172</v>
      </c>
      <c r="AO115" t="s">
        <v>172</v>
      </c>
      <c r="AP115" t="s">
        <v>172</v>
      </c>
      <c r="AQ115" t="s">
        <v>172</v>
      </c>
      <c r="AR115">
        <v>31</v>
      </c>
      <c r="AS115">
        <v>10.33</v>
      </c>
    </row>
    <row r="116" spans="1:45" x14ac:dyDescent="0.15">
      <c r="A116" t="s">
        <v>277</v>
      </c>
      <c r="B116">
        <v>2124</v>
      </c>
      <c r="C116">
        <v>49.4</v>
      </c>
      <c r="D116">
        <v>19</v>
      </c>
      <c r="E116">
        <v>0.68</v>
      </c>
      <c r="F116">
        <v>12</v>
      </c>
      <c r="G116">
        <v>0.43</v>
      </c>
      <c r="H116">
        <v>58</v>
      </c>
      <c r="I116">
        <v>2.0699999999999998</v>
      </c>
      <c r="J116">
        <v>134</v>
      </c>
      <c r="K116">
        <v>4.79</v>
      </c>
      <c r="L116">
        <v>7</v>
      </c>
      <c r="M116">
        <v>0.25</v>
      </c>
      <c r="N116">
        <v>11</v>
      </c>
      <c r="O116">
        <v>0.39</v>
      </c>
      <c r="P116">
        <v>98</v>
      </c>
      <c r="Q116">
        <v>3.5</v>
      </c>
      <c r="R116">
        <v>6</v>
      </c>
      <c r="S116">
        <v>0.21</v>
      </c>
      <c r="X116" t="s">
        <v>76</v>
      </c>
      <c r="Y116" t="s">
        <v>76</v>
      </c>
      <c r="AB116">
        <v>1</v>
      </c>
      <c r="AC116">
        <v>0.04</v>
      </c>
      <c r="AD116" t="s">
        <v>76</v>
      </c>
      <c r="AE116" t="s">
        <v>76</v>
      </c>
      <c r="AF116">
        <v>8</v>
      </c>
      <c r="AG116">
        <v>0.89</v>
      </c>
      <c r="AH116" t="s">
        <v>76</v>
      </c>
      <c r="AI116" t="s">
        <v>76</v>
      </c>
      <c r="AJ116" t="s">
        <v>76</v>
      </c>
      <c r="AK116" t="s">
        <v>76</v>
      </c>
      <c r="AL116">
        <v>2</v>
      </c>
      <c r="AM116">
        <v>2</v>
      </c>
      <c r="AN116" t="s">
        <v>76</v>
      </c>
      <c r="AO116" t="s">
        <v>76</v>
      </c>
      <c r="AP116" t="s">
        <v>76</v>
      </c>
      <c r="AQ116" t="s">
        <v>76</v>
      </c>
      <c r="AR116">
        <v>183</v>
      </c>
      <c r="AS116">
        <v>4.26</v>
      </c>
    </row>
    <row r="117" spans="1:45" x14ac:dyDescent="0.15">
      <c r="A117" t="s">
        <v>278</v>
      </c>
      <c r="B117">
        <v>1056</v>
      </c>
      <c r="C117">
        <v>75.430000000000007</v>
      </c>
      <c r="D117">
        <v>1</v>
      </c>
      <c r="E117">
        <v>0.13</v>
      </c>
      <c r="F117">
        <v>3</v>
      </c>
      <c r="G117">
        <v>0.38</v>
      </c>
      <c r="H117">
        <v>16</v>
      </c>
      <c r="I117">
        <v>2</v>
      </c>
      <c r="J117">
        <v>25</v>
      </c>
      <c r="K117">
        <v>3.13</v>
      </c>
      <c r="L117">
        <v>6</v>
      </c>
      <c r="M117">
        <v>0.75</v>
      </c>
      <c r="N117">
        <v>2</v>
      </c>
      <c r="O117">
        <v>0.25</v>
      </c>
      <c r="P117">
        <v>25</v>
      </c>
      <c r="Q117">
        <v>3.13</v>
      </c>
      <c r="R117" t="s">
        <v>76</v>
      </c>
      <c r="S117" t="s">
        <v>76</v>
      </c>
      <c r="X117" t="s">
        <v>76</v>
      </c>
      <c r="Y117" t="s">
        <v>76</v>
      </c>
      <c r="AB117" t="s">
        <v>76</v>
      </c>
      <c r="AC117" t="s">
        <v>76</v>
      </c>
      <c r="AD117" t="s">
        <v>76</v>
      </c>
      <c r="AE117" t="s">
        <v>76</v>
      </c>
      <c r="AF117">
        <v>4</v>
      </c>
      <c r="AG117">
        <v>2</v>
      </c>
      <c r="AH117" t="s">
        <v>172</v>
      </c>
      <c r="AI117" t="s">
        <v>172</v>
      </c>
      <c r="AJ117" t="s">
        <v>172</v>
      </c>
      <c r="AK117" t="s">
        <v>172</v>
      </c>
      <c r="AL117" t="s">
        <v>172</v>
      </c>
      <c r="AM117" t="s">
        <v>172</v>
      </c>
      <c r="AN117" t="s">
        <v>172</v>
      </c>
      <c r="AO117" t="s">
        <v>172</v>
      </c>
      <c r="AP117" t="s">
        <v>172</v>
      </c>
      <c r="AQ117" t="s">
        <v>172</v>
      </c>
      <c r="AR117">
        <v>77</v>
      </c>
      <c r="AS117">
        <v>5.5</v>
      </c>
    </row>
    <row r="118" spans="1:45" x14ac:dyDescent="0.15">
      <c r="A118" t="s">
        <v>279</v>
      </c>
      <c r="B118">
        <v>992</v>
      </c>
      <c r="C118">
        <v>76.31</v>
      </c>
      <c r="D118">
        <v>1</v>
      </c>
      <c r="E118">
        <v>0.13</v>
      </c>
      <c r="F118" t="s">
        <v>76</v>
      </c>
      <c r="G118" t="s">
        <v>76</v>
      </c>
      <c r="H118">
        <v>12</v>
      </c>
      <c r="I118">
        <v>1.5</v>
      </c>
      <c r="J118">
        <v>42</v>
      </c>
      <c r="K118">
        <v>5.25</v>
      </c>
      <c r="L118" t="s">
        <v>76</v>
      </c>
      <c r="M118" t="s">
        <v>76</v>
      </c>
      <c r="N118" t="s">
        <v>76</v>
      </c>
      <c r="O118" t="s">
        <v>76</v>
      </c>
      <c r="P118">
        <v>25</v>
      </c>
      <c r="Q118">
        <v>3.13</v>
      </c>
      <c r="R118">
        <v>5</v>
      </c>
      <c r="S118">
        <v>0.63</v>
      </c>
      <c r="X118" t="s">
        <v>76</v>
      </c>
      <c r="Y118" t="s">
        <v>76</v>
      </c>
      <c r="AB118" t="s">
        <v>76</v>
      </c>
      <c r="AC118" t="s">
        <v>76</v>
      </c>
      <c r="AD118" t="s">
        <v>76</v>
      </c>
      <c r="AE118" t="s">
        <v>76</v>
      </c>
      <c r="AF118">
        <v>3</v>
      </c>
      <c r="AG118">
        <v>1.5</v>
      </c>
      <c r="AH118" t="s">
        <v>76</v>
      </c>
      <c r="AI118" t="s">
        <v>76</v>
      </c>
      <c r="AJ118">
        <v>1</v>
      </c>
      <c r="AK118">
        <v>1</v>
      </c>
      <c r="AL118">
        <v>6</v>
      </c>
      <c r="AM118">
        <v>6</v>
      </c>
      <c r="AN118" t="s">
        <v>76</v>
      </c>
      <c r="AO118" t="s">
        <v>76</v>
      </c>
      <c r="AP118" t="s">
        <v>76</v>
      </c>
      <c r="AQ118" t="s">
        <v>76</v>
      </c>
      <c r="AR118">
        <v>146</v>
      </c>
      <c r="AS118">
        <v>11.23</v>
      </c>
    </row>
    <row r="119" spans="1:45" x14ac:dyDescent="0.15">
      <c r="A119" t="s">
        <v>280</v>
      </c>
      <c r="B119">
        <v>1991</v>
      </c>
      <c r="C119">
        <v>99.55</v>
      </c>
      <c r="D119">
        <v>4</v>
      </c>
      <c r="E119">
        <v>0.31</v>
      </c>
      <c r="F119">
        <v>6</v>
      </c>
      <c r="G119">
        <v>0.46</v>
      </c>
      <c r="H119">
        <v>30</v>
      </c>
      <c r="I119">
        <v>2.31</v>
      </c>
      <c r="J119">
        <v>153</v>
      </c>
      <c r="K119">
        <v>11.77</v>
      </c>
      <c r="L119">
        <v>1</v>
      </c>
      <c r="M119">
        <v>0.08</v>
      </c>
      <c r="N119">
        <v>6</v>
      </c>
      <c r="O119">
        <v>0.46</v>
      </c>
      <c r="P119">
        <v>70</v>
      </c>
      <c r="Q119">
        <v>5.38</v>
      </c>
      <c r="R119" t="s">
        <v>76</v>
      </c>
      <c r="S119" t="s">
        <v>76</v>
      </c>
      <c r="X119" t="s">
        <v>76</v>
      </c>
      <c r="Y119" t="s">
        <v>76</v>
      </c>
      <c r="AB119">
        <v>1</v>
      </c>
      <c r="AC119">
        <v>0.08</v>
      </c>
      <c r="AD119" t="s">
        <v>76</v>
      </c>
      <c r="AE119" t="s">
        <v>76</v>
      </c>
      <c r="AF119">
        <v>4</v>
      </c>
      <c r="AG119">
        <v>1</v>
      </c>
      <c r="AH119" t="s">
        <v>76</v>
      </c>
      <c r="AI119" t="s">
        <v>76</v>
      </c>
      <c r="AJ119" t="s">
        <v>76</v>
      </c>
      <c r="AK119" t="s">
        <v>76</v>
      </c>
      <c r="AL119">
        <v>1</v>
      </c>
      <c r="AM119">
        <v>1</v>
      </c>
      <c r="AN119" t="s">
        <v>76</v>
      </c>
      <c r="AO119" t="s">
        <v>76</v>
      </c>
      <c r="AP119" t="s">
        <v>76</v>
      </c>
      <c r="AQ119" t="s">
        <v>76</v>
      </c>
      <c r="AR119">
        <v>127</v>
      </c>
      <c r="AS119">
        <v>6.35</v>
      </c>
    </row>
    <row r="120" spans="1:45" x14ac:dyDescent="0.15">
      <c r="A120" t="s">
        <v>281</v>
      </c>
      <c r="B120">
        <v>2029</v>
      </c>
      <c r="C120">
        <v>88.22</v>
      </c>
      <c r="D120">
        <v>3</v>
      </c>
      <c r="E120">
        <v>0.2</v>
      </c>
      <c r="F120">
        <v>4</v>
      </c>
      <c r="G120">
        <v>0.27</v>
      </c>
      <c r="H120">
        <v>64</v>
      </c>
      <c r="I120">
        <v>4.2699999999999996</v>
      </c>
      <c r="J120">
        <v>106</v>
      </c>
      <c r="K120">
        <v>7.07</v>
      </c>
      <c r="L120">
        <v>10</v>
      </c>
      <c r="M120">
        <v>0.67</v>
      </c>
      <c r="N120">
        <v>14</v>
      </c>
      <c r="O120">
        <v>0.93</v>
      </c>
      <c r="P120">
        <v>44</v>
      </c>
      <c r="Q120">
        <v>2.93</v>
      </c>
      <c r="R120">
        <v>3</v>
      </c>
      <c r="S120">
        <v>0.2</v>
      </c>
      <c r="X120" t="s">
        <v>76</v>
      </c>
      <c r="Y120" t="s">
        <v>76</v>
      </c>
      <c r="AB120" t="s">
        <v>76</v>
      </c>
      <c r="AC120" t="s">
        <v>76</v>
      </c>
      <c r="AD120" t="s">
        <v>76</v>
      </c>
      <c r="AE120" t="s">
        <v>76</v>
      </c>
      <c r="AF120">
        <v>2</v>
      </c>
      <c r="AG120">
        <v>0.5</v>
      </c>
      <c r="AH120" t="s">
        <v>76</v>
      </c>
      <c r="AI120" t="s">
        <v>76</v>
      </c>
      <c r="AJ120" t="s">
        <v>76</v>
      </c>
      <c r="AK120" t="s">
        <v>76</v>
      </c>
      <c r="AL120">
        <v>7</v>
      </c>
      <c r="AM120">
        <v>7</v>
      </c>
      <c r="AN120" t="s">
        <v>76</v>
      </c>
      <c r="AO120" t="s">
        <v>76</v>
      </c>
      <c r="AP120" t="s">
        <v>76</v>
      </c>
      <c r="AQ120" t="s">
        <v>76</v>
      </c>
      <c r="AR120">
        <v>172</v>
      </c>
      <c r="AS120">
        <v>7.48</v>
      </c>
    </row>
    <row r="121" spans="1:45" x14ac:dyDescent="0.15">
      <c r="A121" t="s">
        <v>282</v>
      </c>
      <c r="B121">
        <v>1388</v>
      </c>
      <c r="C121">
        <v>73.05</v>
      </c>
      <c r="D121">
        <v>12</v>
      </c>
      <c r="E121">
        <v>1</v>
      </c>
      <c r="F121">
        <v>10</v>
      </c>
      <c r="G121">
        <v>0.83</v>
      </c>
      <c r="H121">
        <v>33</v>
      </c>
      <c r="I121">
        <v>2.75</v>
      </c>
      <c r="J121">
        <v>63</v>
      </c>
      <c r="K121">
        <v>5.25</v>
      </c>
      <c r="L121">
        <v>1</v>
      </c>
      <c r="M121">
        <v>0.08</v>
      </c>
      <c r="N121">
        <v>3</v>
      </c>
      <c r="O121">
        <v>0.25</v>
      </c>
      <c r="P121">
        <v>32</v>
      </c>
      <c r="Q121">
        <v>2.67</v>
      </c>
      <c r="R121">
        <v>5</v>
      </c>
      <c r="S121">
        <v>0.42</v>
      </c>
      <c r="X121" t="s">
        <v>76</v>
      </c>
      <c r="Y121" t="s">
        <v>76</v>
      </c>
      <c r="AB121">
        <v>1</v>
      </c>
      <c r="AC121">
        <v>0.08</v>
      </c>
      <c r="AD121" t="s">
        <v>76</v>
      </c>
      <c r="AE121" t="s">
        <v>76</v>
      </c>
      <c r="AF121">
        <v>4</v>
      </c>
      <c r="AG121">
        <v>1.33</v>
      </c>
      <c r="AH121" t="s">
        <v>172</v>
      </c>
      <c r="AI121" t="s">
        <v>172</v>
      </c>
      <c r="AJ121" t="s">
        <v>172</v>
      </c>
      <c r="AK121" t="s">
        <v>172</v>
      </c>
      <c r="AL121" t="s">
        <v>172</v>
      </c>
      <c r="AM121" t="s">
        <v>172</v>
      </c>
      <c r="AN121" t="s">
        <v>172</v>
      </c>
      <c r="AO121" t="s">
        <v>172</v>
      </c>
      <c r="AP121" t="s">
        <v>172</v>
      </c>
      <c r="AQ121" t="s">
        <v>172</v>
      </c>
      <c r="AR121">
        <v>173</v>
      </c>
      <c r="AS121">
        <v>9.11</v>
      </c>
    </row>
    <row r="122" spans="1:45" x14ac:dyDescent="0.15">
      <c r="A122" t="s">
        <v>283</v>
      </c>
      <c r="B122">
        <v>427</v>
      </c>
      <c r="C122">
        <v>53.38</v>
      </c>
      <c r="D122" t="s">
        <v>76</v>
      </c>
      <c r="E122" t="s">
        <v>76</v>
      </c>
      <c r="F122" t="s">
        <v>76</v>
      </c>
      <c r="G122" t="s">
        <v>76</v>
      </c>
      <c r="H122">
        <v>8</v>
      </c>
      <c r="I122">
        <v>1.6</v>
      </c>
      <c r="J122">
        <v>37</v>
      </c>
      <c r="K122">
        <v>7.4</v>
      </c>
      <c r="L122" t="s">
        <v>76</v>
      </c>
      <c r="M122" t="s">
        <v>76</v>
      </c>
      <c r="N122" t="s">
        <v>76</v>
      </c>
      <c r="O122" t="s">
        <v>76</v>
      </c>
      <c r="P122">
        <v>6</v>
      </c>
      <c r="Q122">
        <v>1.2</v>
      </c>
      <c r="R122" t="s">
        <v>76</v>
      </c>
      <c r="S122" t="s">
        <v>76</v>
      </c>
      <c r="X122" t="s">
        <v>76</v>
      </c>
      <c r="Y122" t="s">
        <v>76</v>
      </c>
      <c r="AB122">
        <v>1</v>
      </c>
      <c r="AC122">
        <v>0.2</v>
      </c>
      <c r="AD122" t="s">
        <v>76</v>
      </c>
      <c r="AE122" t="s">
        <v>76</v>
      </c>
      <c r="AF122" t="s">
        <v>76</v>
      </c>
      <c r="AG122" t="s">
        <v>76</v>
      </c>
      <c r="AH122" t="s">
        <v>76</v>
      </c>
      <c r="AI122" t="s">
        <v>76</v>
      </c>
      <c r="AJ122" t="s">
        <v>76</v>
      </c>
      <c r="AK122" t="s">
        <v>76</v>
      </c>
      <c r="AL122" t="s">
        <v>76</v>
      </c>
      <c r="AM122" t="s">
        <v>76</v>
      </c>
      <c r="AN122" t="s">
        <v>76</v>
      </c>
      <c r="AO122" t="s">
        <v>76</v>
      </c>
      <c r="AP122" t="s">
        <v>76</v>
      </c>
      <c r="AQ122" t="s">
        <v>76</v>
      </c>
      <c r="AR122">
        <v>32</v>
      </c>
      <c r="AS122">
        <v>4</v>
      </c>
    </row>
    <row r="123" spans="1:45" x14ac:dyDescent="0.15">
      <c r="A123" t="s">
        <v>284</v>
      </c>
      <c r="B123">
        <v>267</v>
      </c>
      <c r="C123">
        <v>53.4</v>
      </c>
      <c r="D123">
        <v>1</v>
      </c>
      <c r="E123">
        <v>0.33</v>
      </c>
      <c r="F123">
        <v>1</v>
      </c>
      <c r="G123">
        <v>0.33</v>
      </c>
      <c r="H123">
        <v>5</v>
      </c>
      <c r="I123">
        <v>1.67</v>
      </c>
      <c r="J123" t="s">
        <v>76</v>
      </c>
      <c r="K123" t="s">
        <v>76</v>
      </c>
      <c r="L123" t="s">
        <v>76</v>
      </c>
      <c r="M123" t="s">
        <v>76</v>
      </c>
      <c r="N123">
        <v>1</v>
      </c>
      <c r="O123">
        <v>0.33</v>
      </c>
      <c r="P123" t="s">
        <v>76</v>
      </c>
      <c r="Q123" t="s">
        <v>76</v>
      </c>
      <c r="R123" t="s">
        <v>76</v>
      </c>
      <c r="S123" t="s">
        <v>76</v>
      </c>
      <c r="X123" t="s">
        <v>76</v>
      </c>
      <c r="Y123" t="s">
        <v>76</v>
      </c>
      <c r="AB123" t="s">
        <v>76</v>
      </c>
      <c r="AC123" t="s">
        <v>76</v>
      </c>
      <c r="AD123" t="s">
        <v>172</v>
      </c>
      <c r="AE123" t="s">
        <v>172</v>
      </c>
      <c r="AF123" t="s">
        <v>172</v>
      </c>
      <c r="AG123" t="s">
        <v>172</v>
      </c>
      <c r="AH123" t="s">
        <v>76</v>
      </c>
      <c r="AI123" t="s">
        <v>76</v>
      </c>
      <c r="AJ123" t="s">
        <v>76</v>
      </c>
      <c r="AK123" t="s">
        <v>76</v>
      </c>
      <c r="AL123" t="s">
        <v>76</v>
      </c>
      <c r="AM123" t="s">
        <v>76</v>
      </c>
      <c r="AN123" t="s">
        <v>76</v>
      </c>
      <c r="AO123" t="s">
        <v>76</v>
      </c>
      <c r="AP123" t="s">
        <v>76</v>
      </c>
      <c r="AQ123" t="s">
        <v>76</v>
      </c>
      <c r="AR123">
        <v>53</v>
      </c>
      <c r="AS123">
        <v>10.6</v>
      </c>
    </row>
    <row r="124" spans="1:45" x14ac:dyDescent="0.15">
      <c r="A124" t="s">
        <v>285</v>
      </c>
      <c r="B124">
        <v>428</v>
      </c>
      <c r="C124">
        <v>61.14</v>
      </c>
      <c r="D124" t="s">
        <v>76</v>
      </c>
      <c r="E124" t="s">
        <v>76</v>
      </c>
      <c r="F124">
        <v>2</v>
      </c>
      <c r="G124">
        <v>0.5</v>
      </c>
      <c r="H124" t="s">
        <v>76</v>
      </c>
      <c r="I124" t="s">
        <v>76</v>
      </c>
      <c r="J124" t="s">
        <v>76</v>
      </c>
      <c r="K124" t="s">
        <v>76</v>
      </c>
      <c r="L124">
        <v>7</v>
      </c>
      <c r="M124">
        <v>1.75</v>
      </c>
      <c r="N124">
        <v>4</v>
      </c>
      <c r="O124">
        <v>1</v>
      </c>
      <c r="P124" t="s">
        <v>76</v>
      </c>
      <c r="Q124" t="s">
        <v>76</v>
      </c>
      <c r="R124" t="s">
        <v>76</v>
      </c>
      <c r="S124" t="s">
        <v>76</v>
      </c>
      <c r="X124" t="s">
        <v>76</v>
      </c>
      <c r="Y124" t="s">
        <v>76</v>
      </c>
      <c r="AB124" t="s">
        <v>76</v>
      </c>
      <c r="AC124" t="s">
        <v>76</v>
      </c>
      <c r="AD124" t="s">
        <v>76</v>
      </c>
      <c r="AE124" t="s">
        <v>76</v>
      </c>
      <c r="AF124" t="s">
        <v>76</v>
      </c>
      <c r="AG124" t="s">
        <v>76</v>
      </c>
      <c r="AH124" t="s">
        <v>76</v>
      </c>
      <c r="AI124" t="s">
        <v>76</v>
      </c>
      <c r="AJ124" t="s">
        <v>76</v>
      </c>
      <c r="AK124" t="s">
        <v>76</v>
      </c>
      <c r="AL124" t="s">
        <v>76</v>
      </c>
      <c r="AM124" t="s">
        <v>76</v>
      </c>
      <c r="AN124" t="s">
        <v>76</v>
      </c>
      <c r="AO124" t="s">
        <v>76</v>
      </c>
      <c r="AP124" t="s">
        <v>76</v>
      </c>
      <c r="AQ124" t="s">
        <v>76</v>
      </c>
      <c r="AR124">
        <v>39</v>
      </c>
      <c r="AS124">
        <v>5.57</v>
      </c>
    </row>
    <row r="125" spans="1:45" x14ac:dyDescent="0.15">
      <c r="A125" t="s">
        <v>286</v>
      </c>
      <c r="B125">
        <v>1017</v>
      </c>
      <c r="C125">
        <v>78.23</v>
      </c>
      <c r="D125">
        <v>2</v>
      </c>
      <c r="E125">
        <v>0.25</v>
      </c>
      <c r="F125">
        <v>4</v>
      </c>
      <c r="G125">
        <v>0.5</v>
      </c>
      <c r="H125">
        <v>10</v>
      </c>
      <c r="I125">
        <v>1.25</v>
      </c>
      <c r="J125">
        <v>31</v>
      </c>
      <c r="K125">
        <v>3.88</v>
      </c>
      <c r="L125">
        <v>6</v>
      </c>
      <c r="M125">
        <v>0.75</v>
      </c>
      <c r="N125">
        <v>6</v>
      </c>
      <c r="O125">
        <v>0.75</v>
      </c>
      <c r="P125">
        <v>8</v>
      </c>
      <c r="Q125">
        <v>1</v>
      </c>
      <c r="R125">
        <v>2</v>
      </c>
      <c r="S125">
        <v>0.25</v>
      </c>
      <c r="X125" t="s">
        <v>76</v>
      </c>
      <c r="Y125" t="s">
        <v>76</v>
      </c>
      <c r="AB125" t="s">
        <v>76</v>
      </c>
      <c r="AC125" t="s">
        <v>76</v>
      </c>
      <c r="AD125" t="s">
        <v>76</v>
      </c>
      <c r="AE125" t="s">
        <v>76</v>
      </c>
      <c r="AF125">
        <v>6</v>
      </c>
      <c r="AG125">
        <v>3</v>
      </c>
      <c r="AH125" t="s">
        <v>76</v>
      </c>
      <c r="AI125" t="s">
        <v>76</v>
      </c>
      <c r="AJ125" t="s">
        <v>76</v>
      </c>
      <c r="AK125" t="s">
        <v>76</v>
      </c>
      <c r="AL125" t="s">
        <v>76</v>
      </c>
      <c r="AM125" t="s">
        <v>76</v>
      </c>
      <c r="AN125" t="s">
        <v>76</v>
      </c>
      <c r="AO125" t="s">
        <v>76</v>
      </c>
      <c r="AP125" t="s">
        <v>76</v>
      </c>
      <c r="AQ125" t="s">
        <v>76</v>
      </c>
      <c r="AR125">
        <v>128</v>
      </c>
      <c r="AS125">
        <v>9.85</v>
      </c>
    </row>
    <row r="126" spans="1:45" x14ac:dyDescent="0.15">
      <c r="A126" t="s">
        <v>287</v>
      </c>
      <c r="B126">
        <v>668</v>
      </c>
      <c r="C126">
        <v>66.8</v>
      </c>
      <c r="D126">
        <v>1</v>
      </c>
      <c r="E126">
        <v>0.17</v>
      </c>
      <c r="F126">
        <v>1</v>
      </c>
      <c r="G126">
        <v>0.17</v>
      </c>
      <c r="H126">
        <v>2</v>
      </c>
      <c r="I126">
        <v>0.33</v>
      </c>
      <c r="J126">
        <v>8</v>
      </c>
      <c r="K126">
        <v>1.33</v>
      </c>
      <c r="L126">
        <v>1</v>
      </c>
      <c r="M126">
        <v>0.17</v>
      </c>
      <c r="N126">
        <v>7</v>
      </c>
      <c r="O126">
        <v>1.17</v>
      </c>
      <c r="P126">
        <v>2</v>
      </c>
      <c r="Q126">
        <v>0.33</v>
      </c>
      <c r="R126">
        <v>2</v>
      </c>
      <c r="S126">
        <v>0.33</v>
      </c>
      <c r="X126" t="s">
        <v>76</v>
      </c>
      <c r="Y126" t="s">
        <v>76</v>
      </c>
      <c r="AB126" t="s">
        <v>76</v>
      </c>
      <c r="AC126" t="s">
        <v>76</v>
      </c>
      <c r="AD126" t="s">
        <v>76</v>
      </c>
      <c r="AE126" t="s">
        <v>76</v>
      </c>
      <c r="AF126">
        <v>3</v>
      </c>
      <c r="AG126">
        <v>3</v>
      </c>
      <c r="AH126" t="s">
        <v>76</v>
      </c>
      <c r="AI126" t="s">
        <v>76</v>
      </c>
      <c r="AJ126" t="s">
        <v>76</v>
      </c>
      <c r="AK126" t="s">
        <v>76</v>
      </c>
      <c r="AL126">
        <v>3</v>
      </c>
      <c r="AM126">
        <v>3</v>
      </c>
      <c r="AN126" t="s">
        <v>76</v>
      </c>
      <c r="AO126" t="s">
        <v>76</v>
      </c>
      <c r="AP126" t="s">
        <v>76</v>
      </c>
      <c r="AQ126" t="s">
        <v>76</v>
      </c>
      <c r="AR126">
        <v>68</v>
      </c>
      <c r="AS126">
        <v>6.8</v>
      </c>
    </row>
    <row r="127" spans="1:45" x14ac:dyDescent="0.15">
      <c r="A127" t="s">
        <v>288</v>
      </c>
      <c r="B127">
        <v>930</v>
      </c>
      <c r="C127">
        <v>93</v>
      </c>
      <c r="D127">
        <v>8</v>
      </c>
      <c r="E127">
        <v>1.33</v>
      </c>
      <c r="F127">
        <v>19</v>
      </c>
      <c r="G127">
        <v>3.17</v>
      </c>
      <c r="H127">
        <v>17</v>
      </c>
      <c r="I127">
        <v>2.83</v>
      </c>
      <c r="J127">
        <v>46</v>
      </c>
      <c r="K127">
        <v>7.67</v>
      </c>
      <c r="L127" t="s">
        <v>76</v>
      </c>
      <c r="M127" t="s">
        <v>76</v>
      </c>
      <c r="N127">
        <v>4</v>
      </c>
      <c r="O127">
        <v>0.67</v>
      </c>
      <c r="P127">
        <v>12</v>
      </c>
      <c r="Q127">
        <v>2</v>
      </c>
      <c r="R127" t="s">
        <v>76</v>
      </c>
      <c r="S127" t="s">
        <v>76</v>
      </c>
      <c r="X127" t="s">
        <v>76</v>
      </c>
      <c r="Y127" t="s">
        <v>76</v>
      </c>
      <c r="AB127" t="s">
        <v>76</v>
      </c>
      <c r="AC127" t="s">
        <v>76</v>
      </c>
      <c r="AD127" t="s">
        <v>76</v>
      </c>
      <c r="AE127" t="s">
        <v>76</v>
      </c>
      <c r="AF127" t="s">
        <v>76</v>
      </c>
      <c r="AG127" t="s">
        <v>76</v>
      </c>
      <c r="AH127" t="s">
        <v>172</v>
      </c>
      <c r="AI127" t="s">
        <v>172</v>
      </c>
      <c r="AJ127" t="s">
        <v>172</v>
      </c>
      <c r="AK127" t="s">
        <v>172</v>
      </c>
      <c r="AL127" t="s">
        <v>172</v>
      </c>
      <c r="AM127" t="s">
        <v>172</v>
      </c>
      <c r="AN127" t="s">
        <v>172</v>
      </c>
      <c r="AO127" t="s">
        <v>172</v>
      </c>
      <c r="AP127" t="s">
        <v>172</v>
      </c>
      <c r="AQ127" t="s">
        <v>172</v>
      </c>
      <c r="AR127">
        <v>113</v>
      </c>
      <c r="AS127">
        <v>11.3</v>
      </c>
    </row>
    <row r="128" spans="1:45" x14ac:dyDescent="0.15">
      <c r="A128" t="s">
        <v>289</v>
      </c>
      <c r="B128">
        <v>1262</v>
      </c>
      <c r="C128">
        <v>90.14</v>
      </c>
      <c r="D128">
        <v>8</v>
      </c>
      <c r="E128">
        <v>0.89</v>
      </c>
      <c r="F128">
        <v>7</v>
      </c>
      <c r="G128">
        <v>0.78</v>
      </c>
      <c r="H128">
        <v>27</v>
      </c>
      <c r="I128">
        <v>3</v>
      </c>
      <c r="J128">
        <v>25</v>
      </c>
      <c r="K128">
        <v>2.78</v>
      </c>
      <c r="L128">
        <v>4</v>
      </c>
      <c r="M128">
        <v>0.44</v>
      </c>
      <c r="N128">
        <v>4</v>
      </c>
      <c r="O128">
        <v>0.44</v>
      </c>
      <c r="P128">
        <v>24</v>
      </c>
      <c r="Q128">
        <v>2.67</v>
      </c>
      <c r="R128">
        <v>1</v>
      </c>
      <c r="S128">
        <v>0.11</v>
      </c>
      <c r="X128" t="s">
        <v>76</v>
      </c>
      <c r="Y128" t="s">
        <v>76</v>
      </c>
      <c r="AB128" t="s">
        <v>76</v>
      </c>
      <c r="AC128" t="s">
        <v>76</v>
      </c>
      <c r="AD128" t="s">
        <v>76</v>
      </c>
      <c r="AE128" t="s">
        <v>76</v>
      </c>
      <c r="AF128" t="s">
        <v>76</v>
      </c>
      <c r="AG128" t="s">
        <v>76</v>
      </c>
      <c r="AH128" t="s">
        <v>172</v>
      </c>
      <c r="AI128" t="s">
        <v>172</v>
      </c>
      <c r="AJ128" t="s">
        <v>172</v>
      </c>
      <c r="AK128" t="s">
        <v>172</v>
      </c>
      <c r="AL128" t="s">
        <v>172</v>
      </c>
      <c r="AM128" t="s">
        <v>172</v>
      </c>
      <c r="AN128" t="s">
        <v>172</v>
      </c>
      <c r="AO128" t="s">
        <v>172</v>
      </c>
      <c r="AP128" t="s">
        <v>172</v>
      </c>
      <c r="AQ128" t="s">
        <v>172</v>
      </c>
      <c r="AR128">
        <v>225</v>
      </c>
      <c r="AS128">
        <v>16.07</v>
      </c>
    </row>
    <row r="129" spans="1:45" x14ac:dyDescent="0.15">
      <c r="A129" t="s">
        <v>290</v>
      </c>
      <c r="B129">
        <v>765</v>
      </c>
      <c r="C129">
        <v>76.5</v>
      </c>
      <c r="D129">
        <v>1</v>
      </c>
      <c r="E129">
        <v>0.17</v>
      </c>
      <c r="F129">
        <v>1</v>
      </c>
      <c r="G129">
        <v>0.17</v>
      </c>
      <c r="H129">
        <v>7</v>
      </c>
      <c r="I129">
        <v>1.17</v>
      </c>
      <c r="J129">
        <v>39</v>
      </c>
      <c r="K129">
        <v>6.5</v>
      </c>
      <c r="L129">
        <v>3</v>
      </c>
      <c r="M129">
        <v>0.5</v>
      </c>
      <c r="N129">
        <v>10</v>
      </c>
      <c r="O129">
        <v>1.67</v>
      </c>
      <c r="P129">
        <v>4</v>
      </c>
      <c r="Q129">
        <v>0.67</v>
      </c>
      <c r="R129">
        <v>2</v>
      </c>
      <c r="S129">
        <v>0.33</v>
      </c>
      <c r="X129" t="s">
        <v>76</v>
      </c>
      <c r="Y129" t="s">
        <v>76</v>
      </c>
      <c r="AB129" t="s">
        <v>76</v>
      </c>
      <c r="AC129" t="s">
        <v>76</v>
      </c>
      <c r="AD129" t="s">
        <v>76</v>
      </c>
      <c r="AE129" t="s">
        <v>76</v>
      </c>
      <c r="AF129" t="s">
        <v>76</v>
      </c>
      <c r="AG129" t="s">
        <v>76</v>
      </c>
      <c r="AH129" t="s">
        <v>76</v>
      </c>
      <c r="AI129" t="s">
        <v>76</v>
      </c>
      <c r="AJ129" t="s">
        <v>76</v>
      </c>
      <c r="AK129" t="s">
        <v>76</v>
      </c>
      <c r="AL129" t="s">
        <v>76</v>
      </c>
      <c r="AM129" t="s">
        <v>76</v>
      </c>
      <c r="AN129" t="s">
        <v>76</v>
      </c>
      <c r="AO129" t="s">
        <v>76</v>
      </c>
      <c r="AP129" t="s">
        <v>76</v>
      </c>
      <c r="AQ129" t="s">
        <v>76</v>
      </c>
      <c r="AR129">
        <v>116</v>
      </c>
      <c r="AS129">
        <v>11.6</v>
      </c>
    </row>
    <row r="130" spans="1:45" x14ac:dyDescent="0.15">
      <c r="A130" t="s">
        <v>291</v>
      </c>
      <c r="B130">
        <v>1826</v>
      </c>
      <c r="C130">
        <v>96.11</v>
      </c>
      <c r="D130" t="s">
        <v>76</v>
      </c>
      <c r="E130" t="s">
        <v>76</v>
      </c>
      <c r="F130">
        <v>5</v>
      </c>
      <c r="G130">
        <v>0.42</v>
      </c>
      <c r="H130">
        <v>22</v>
      </c>
      <c r="I130">
        <v>1.83</v>
      </c>
      <c r="J130">
        <v>75</v>
      </c>
      <c r="K130">
        <v>6.25</v>
      </c>
      <c r="L130">
        <v>3</v>
      </c>
      <c r="M130">
        <v>0.25</v>
      </c>
      <c r="N130">
        <v>11</v>
      </c>
      <c r="O130">
        <v>0.92</v>
      </c>
      <c r="P130">
        <v>49</v>
      </c>
      <c r="Q130">
        <v>4.08</v>
      </c>
      <c r="R130">
        <v>2</v>
      </c>
      <c r="S130">
        <v>0.17</v>
      </c>
      <c r="X130" t="s">
        <v>76</v>
      </c>
      <c r="Y130" t="s">
        <v>76</v>
      </c>
      <c r="AB130">
        <v>1</v>
      </c>
      <c r="AC130">
        <v>0.08</v>
      </c>
      <c r="AD130" t="s">
        <v>76</v>
      </c>
      <c r="AE130" t="s">
        <v>76</v>
      </c>
      <c r="AF130" t="s">
        <v>76</v>
      </c>
      <c r="AG130" t="s">
        <v>76</v>
      </c>
      <c r="AH130" t="s">
        <v>172</v>
      </c>
      <c r="AI130" t="s">
        <v>172</v>
      </c>
      <c r="AJ130" t="s">
        <v>172</v>
      </c>
      <c r="AK130" t="s">
        <v>172</v>
      </c>
      <c r="AL130" t="s">
        <v>172</v>
      </c>
      <c r="AM130" t="s">
        <v>172</v>
      </c>
      <c r="AN130" t="s">
        <v>172</v>
      </c>
      <c r="AO130" t="s">
        <v>172</v>
      </c>
      <c r="AP130" t="s">
        <v>172</v>
      </c>
      <c r="AQ130" t="s">
        <v>172</v>
      </c>
      <c r="AR130">
        <v>164</v>
      </c>
      <c r="AS130">
        <v>8.6300000000000008</v>
      </c>
    </row>
    <row r="131" spans="1:45" x14ac:dyDescent="0.15">
      <c r="A131" t="s">
        <v>292</v>
      </c>
      <c r="B131">
        <v>2085</v>
      </c>
      <c r="C131">
        <v>83.4</v>
      </c>
      <c r="D131">
        <v>7</v>
      </c>
      <c r="E131">
        <v>0.44</v>
      </c>
      <c r="F131">
        <v>5</v>
      </c>
      <c r="G131">
        <v>0.31</v>
      </c>
      <c r="H131">
        <v>54</v>
      </c>
      <c r="I131">
        <v>3.38</v>
      </c>
      <c r="J131">
        <v>39</v>
      </c>
      <c r="K131">
        <v>2.44</v>
      </c>
      <c r="L131">
        <v>9</v>
      </c>
      <c r="M131">
        <v>0.56000000000000005</v>
      </c>
      <c r="N131">
        <v>3</v>
      </c>
      <c r="O131">
        <v>0.19</v>
      </c>
      <c r="P131">
        <v>16</v>
      </c>
      <c r="Q131">
        <v>1</v>
      </c>
      <c r="R131">
        <v>2</v>
      </c>
      <c r="S131">
        <v>0.13</v>
      </c>
      <c r="X131" t="s">
        <v>76</v>
      </c>
      <c r="Y131" t="s">
        <v>76</v>
      </c>
      <c r="AB131">
        <v>1</v>
      </c>
      <c r="AC131">
        <v>0.06</v>
      </c>
      <c r="AD131">
        <v>16</v>
      </c>
      <c r="AE131">
        <v>3.2</v>
      </c>
      <c r="AF131">
        <v>3</v>
      </c>
      <c r="AG131">
        <v>0.6</v>
      </c>
      <c r="AH131" t="s">
        <v>76</v>
      </c>
      <c r="AI131" t="s">
        <v>76</v>
      </c>
      <c r="AJ131" t="s">
        <v>76</v>
      </c>
      <c r="AK131" t="s">
        <v>76</v>
      </c>
      <c r="AL131">
        <v>2</v>
      </c>
      <c r="AM131">
        <v>2</v>
      </c>
      <c r="AN131" t="s">
        <v>76</v>
      </c>
      <c r="AO131" t="s">
        <v>76</v>
      </c>
      <c r="AP131" t="s">
        <v>76</v>
      </c>
      <c r="AQ131" t="s">
        <v>76</v>
      </c>
      <c r="AR131">
        <v>233</v>
      </c>
      <c r="AS131">
        <v>9.32</v>
      </c>
    </row>
    <row r="132" spans="1:45" x14ac:dyDescent="0.15">
      <c r="A132" t="s">
        <v>293</v>
      </c>
      <c r="B132">
        <v>726</v>
      </c>
      <c r="C132">
        <v>90.75</v>
      </c>
      <c r="D132">
        <v>6</v>
      </c>
      <c r="E132">
        <v>1.2</v>
      </c>
      <c r="F132">
        <v>5</v>
      </c>
      <c r="G132">
        <v>1</v>
      </c>
      <c r="H132">
        <v>38</v>
      </c>
      <c r="I132">
        <v>7.6</v>
      </c>
      <c r="J132">
        <v>50</v>
      </c>
      <c r="K132">
        <v>10</v>
      </c>
      <c r="L132" t="s">
        <v>76</v>
      </c>
      <c r="M132" t="s">
        <v>76</v>
      </c>
      <c r="N132">
        <v>7</v>
      </c>
      <c r="O132">
        <v>1.4</v>
      </c>
      <c r="P132">
        <v>34</v>
      </c>
      <c r="Q132">
        <v>6.8</v>
      </c>
      <c r="R132">
        <v>2</v>
      </c>
      <c r="S132">
        <v>0.4</v>
      </c>
      <c r="X132" t="s">
        <v>76</v>
      </c>
      <c r="Y132" t="s">
        <v>76</v>
      </c>
      <c r="AB132">
        <v>2</v>
      </c>
      <c r="AC132">
        <v>0.4</v>
      </c>
      <c r="AD132" t="s">
        <v>76</v>
      </c>
      <c r="AE132" t="s">
        <v>76</v>
      </c>
      <c r="AF132" t="s">
        <v>76</v>
      </c>
      <c r="AG132" t="s">
        <v>76</v>
      </c>
      <c r="AH132" t="s">
        <v>76</v>
      </c>
      <c r="AI132" t="s">
        <v>76</v>
      </c>
      <c r="AJ132" t="s">
        <v>76</v>
      </c>
      <c r="AK132" t="s">
        <v>76</v>
      </c>
      <c r="AL132">
        <v>8</v>
      </c>
      <c r="AM132">
        <v>8</v>
      </c>
      <c r="AN132" t="s">
        <v>76</v>
      </c>
      <c r="AO132" t="s">
        <v>76</v>
      </c>
      <c r="AP132" t="s">
        <v>76</v>
      </c>
      <c r="AQ132" t="s">
        <v>76</v>
      </c>
      <c r="AR132">
        <v>103</v>
      </c>
      <c r="AS132">
        <v>12.88</v>
      </c>
    </row>
    <row r="133" spans="1:45" x14ac:dyDescent="0.15">
      <c r="A133" t="s">
        <v>294</v>
      </c>
      <c r="B133">
        <v>1501</v>
      </c>
      <c r="C133">
        <v>53.61</v>
      </c>
      <c r="D133">
        <v>3</v>
      </c>
      <c r="E133">
        <v>0.17</v>
      </c>
      <c r="F133" t="s">
        <v>76</v>
      </c>
      <c r="G133" t="s">
        <v>76</v>
      </c>
      <c r="H133">
        <v>37</v>
      </c>
      <c r="I133">
        <v>2.06</v>
      </c>
      <c r="J133">
        <v>93</v>
      </c>
      <c r="K133">
        <v>5.17</v>
      </c>
      <c r="L133">
        <v>6</v>
      </c>
      <c r="M133">
        <v>0.33</v>
      </c>
      <c r="N133">
        <v>9</v>
      </c>
      <c r="O133">
        <v>0.5</v>
      </c>
      <c r="P133">
        <v>19</v>
      </c>
      <c r="Q133">
        <v>1.06</v>
      </c>
      <c r="R133">
        <v>8</v>
      </c>
      <c r="S133">
        <v>0.44</v>
      </c>
      <c r="X133">
        <v>1</v>
      </c>
      <c r="Y133">
        <v>0.06</v>
      </c>
      <c r="AB133">
        <v>1</v>
      </c>
      <c r="AC133">
        <v>0.06</v>
      </c>
      <c r="AD133">
        <v>1</v>
      </c>
      <c r="AE133">
        <v>0.2</v>
      </c>
      <c r="AF133">
        <v>2</v>
      </c>
      <c r="AG133">
        <v>0.4</v>
      </c>
      <c r="AH133" t="s">
        <v>76</v>
      </c>
      <c r="AI133" t="s">
        <v>76</v>
      </c>
      <c r="AJ133" t="s">
        <v>76</v>
      </c>
      <c r="AK133" t="s">
        <v>76</v>
      </c>
      <c r="AL133">
        <v>1</v>
      </c>
      <c r="AM133">
        <v>1</v>
      </c>
      <c r="AN133" t="s">
        <v>76</v>
      </c>
      <c r="AO133" t="s">
        <v>76</v>
      </c>
      <c r="AP133" t="s">
        <v>76</v>
      </c>
      <c r="AQ133" t="s">
        <v>76</v>
      </c>
      <c r="AR133">
        <v>84</v>
      </c>
      <c r="AS133">
        <v>3</v>
      </c>
    </row>
    <row r="134" spans="1:45" x14ac:dyDescent="0.15">
      <c r="A134" t="s">
        <v>295</v>
      </c>
      <c r="B134">
        <v>1460</v>
      </c>
      <c r="C134">
        <v>85.88</v>
      </c>
      <c r="D134">
        <v>6</v>
      </c>
      <c r="E134">
        <v>0.55000000000000004</v>
      </c>
      <c r="F134">
        <v>5</v>
      </c>
      <c r="G134">
        <v>0.45</v>
      </c>
      <c r="H134">
        <v>50</v>
      </c>
      <c r="I134">
        <v>4.55</v>
      </c>
      <c r="J134">
        <v>41</v>
      </c>
      <c r="K134">
        <v>3.73</v>
      </c>
      <c r="L134">
        <v>2</v>
      </c>
      <c r="M134">
        <v>0.18</v>
      </c>
      <c r="N134">
        <v>5</v>
      </c>
      <c r="O134">
        <v>0.45</v>
      </c>
      <c r="P134">
        <v>33</v>
      </c>
      <c r="Q134">
        <v>3</v>
      </c>
      <c r="R134">
        <v>1</v>
      </c>
      <c r="S134">
        <v>0.09</v>
      </c>
      <c r="X134" t="s">
        <v>76</v>
      </c>
      <c r="Y134" t="s">
        <v>76</v>
      </c>
      <c r="AB134">
        <v>2</v>
      </c>
      <c r="AC134">
        <v>0.18</v>
      </c>
      <c r="AD134" t="s">
        <v>76</v>
      </c>
      <c r="AE134" t="s">
        <v>76</v>
      </c>
      <c r="AF134">
        <v>3</v>
      </c>
      <c r="AG134">
        <v>1</v>
      </c>
      <c r="AH134" t="s">
        <v>172</v>
      </c>
      <c r="AI134" t="s">
        <v>172</v>
      </c>
      <c r="AJ134" t="s">
        <v>172</v>
      </c>
      <c r="AK134" t="s">
        <v>172</v>
      </c>
      <c r="AL134" t="s">
        <v>172</v>
      </c>
      <c r="AM134" t="s">
        <v>172</v>
      </c>
      <c r="AN134" t="s">
        <v>172</v>
      </c>
      <c r="AO134" t="s">
        <v>172</v>
      </c>
      <c r="AP134" t="s">
        <v>172</v>
      </c>
      <c r="AQ134" t="s">
        <v>172</v>
      </c>
      <c r="AR134">
        <v>92</v>
      </c>
      <c r="AS134">
        <v>5.41</v>
      </c>
    </row>
    <row r="135" spans="1:45" x14ac:dyDescent="0.15">
      <c r="A135" t="s">
        <v>296</v>
      </c>
      <c r="B135">
        <v>923</v>
      </c>
      <c r="C135">
        <v>71</v>
      </c>
      <c r="D135">
        <v>2</v>
      </c>
      <c r="E135">
        <v>0.25</v>
      </c>
      <c r="F135">
        <v>2</v>
      </c>
      <c r="G135">
        <v>0.25</v>
      </c>
      <c r="H135">
        <v>6</v>
      </c>
      <c r="I135">
        <v>0.75</v>
      </c>
      <c r="J135">
        <v>47</v>
      </c>
      <c r="K135">
        <v>5.88</v>
      </c>
      <c r="L135" t="s">
        <v>76</v>
      </c>
      <c r="M135" t="s">
        <v>76</v>
      </c>
      <c r="N135">
        <v>7</v>
      </c>
      <c r="O135">
        <v>0.88</v>
      </c>
      <c r="P135">
        <v>36</v>
      </c>
      <c r="Q135">
        <v>4.5</v>
      </c>
      <c r="R135">
        <v>1</v>
      </c>
      <c r="S135">
        <v>0.13</v>
      </c>
      <c r="X135" t="s">
        <v>76</v>
      </c>
      <c r="Y135" t="s">
        <v>76</v>
      </c>
      <c r="AB135" t="s">
        <v>76</v>
      </c>
      <c r="AC135" t="s">
        <v>76</v>
      </c>
      <c r="AD135" t="s">
        <v>76</v>
      </c>
      <c r="AE135" t="s">
        <v>76</v>
      </c>
      <c r="AF135">
        <v>3</v>
      </c>
      <c r="AG135">
        <v>1.5</v>
      </c>
      <c r="AH135" t="s">
        <v>172</v>
      </c>
      <c r="AI135" t="s">
        <v>172</v>
      </c>
      <c r="AJ135" t="s">
        <v>172</v>
      </c>
      <c r="AK135" t="s">
        <v>172</v>
      </c>
      <c r="AL135" t="s">
        <v>172</v>
      </c>
      <c r="AM135" t="s">
        <v>172</v>
      </c>
      <c r="AN135" t="s">
        <v>172</v>
      </c>
      <c r="AO135" t="s">
        <v>172</v>
      </c>
      <c r="AP135" t="s">
        <v>172</v>
      </c>
      <c r="AQ135" t="s">
        <v>172</v>
      </c>
      <c r="AR135">
        <v>99</v>
      </c>
      <c r="AS135">
        <v>7.62</v>
      </c>
    </row>
    <row r="136" spans="1:45" x14ac:dyDescent="0.15">
      <c r="A136" t="s">
        <v>297</v>
      </c>
      <c r="B136">
        <v>1250</v>
      </c>
      <c r="C136">
        <v>69.44</v>
      </c>
      <c r="D136">
        <v>3</v>
      </c>
      <c r="E136">
        <v>0.27</v>
      </c>
      <c r="F136">
        <v>2</v>
      </c>
      <c r="G136">
        <v>0.18</v>
      </c>
      <c r="H136">
        <v>20</v>
      </c>
      <c r="I136">
        <v>1.82</v>
      </c>
      <c r="J136">
        <v>53</v>
      </c>
      <c r="K136">
        <v>4.82</v>
      </c>
      <c r="L136" t="s">
        <v>76</v>
      </c>
      <c r="M136" t="s">
        <v>76</v>
      </c>
      <c r="N136">
        <v>4</v>
      </c>
      <c r="O136">
        <v>0.36</v>
      </c>
      <c r="P136">
        <v>28</v>
      </c>
      <c r="Q136">
        <v>2.5499999999999998</v>
      </c>
      <c r="R136" t="s">
        <v>76</v>
      </c>
      <c r="S136" t="s">
        <v>76</v>
      </c>
      <c r="X136">
        <v>1</v>
      </c>
      <c r="Y136">
        <v>0.09</v>
      </c>
      <c r="AB136" t="s">
        <v>76</v>
      </c>
      <c r="AC136" t="s">
        <v>76</v>
      </c>
      <c r="AD136" t="s">
        <v>76</v>
      </c>
      <c r="AE136" t="s">
        <v>76</v>
      </c>
      <c r="AF136" t="s">
        <v>76</v>
      </c>
      <c r="AG136" t="s">
        <v>76</v>
      </c>
      <c r="AH136" t="s">
        <v>172</v>
      </c>
      <c r="AI136" t="s">
        <v>172</v>
      </c>
      <c r="AJ136" t="s">
        <v>172</v>
      </c>
      <c r="AK136" t="s">
        <v>172</v>
      </c>
      <c r="AL136" t="s">
        <v>172</v>
      </c>
      <c r="AM136" t="s">
        <v>172</v>
      </c>
      <c r="AN136" t="s">
        <v>172</v>
      </c>
      <c r="AO136" t="s">
        <v>172</v>
      </c>
      <c r="AP136" t="s">
        <v>172</v>
      </c>
      <c r="AQ136" t="s">
        <v>172</v>
      </c>
      <c r="AR136">
        <v>64</v>
      </c>
      <c r="AS136">
        <v>3.56</v>
      </c>
    </row>
    <row r="137" spans="1:45" x14ac:dyDescent="0.15">
      <c r="A137" t="s">
        <v>298</v>
      </c>
      <c r="B137">
        <v>2277</v>
      </c>
      <c r="C137">
        <v>103.5</v>
      </c>
      <c r="D137">
        <v>1</v>
      </c>
      <c r="E137">
        <v>0.08</v>
      </c>
      <c r="F137">
        <v>2</v>
      </c>
      <c r="G137">
        <v>0.15</v>
      </c>
      <c r="H137">
        <v>81</v>
      </c>
      <c r="I137">
        <v>6.23</v>
      </c>
      <c r="J137">
        <v>75</v>
      </c>
      <c r="K137">
        <v>5.77</v>
      </c>
      <c r="L137">
        <v>3</v>
      </c>
      <c r="M137">
        <v>0.23</v>
      </c>
      <c r="N137">
        <v>13</v>
      </c>
      <c r="O137">
        <v>1</v>
      </c>
      <c r="P137">
        <v>29</v>
      </c>
      <c r="Q137">
        <v>2.23</v>
      </c>
      <c r="R137">
        <v>3</v>
      </c>
      <c r="S137">
        <v>0.23</v>
      </c>
      <c r="X137" t="s">
        <v>76</v>
      </c>
      <c r="Y137" t="s">
        <v>76</v>
      </c>
      <c r="AB137" t="s">
        <v>76</v>
      </c>
      <c r="AC137" t="s">
        <v>76</v>
      </c>
      <c r="AD137" t="s">
        <v>76</v>
      </c>
      <c r="AE137" t="s">
        <v>76</v>
      </c>
      <c r="AF137">
        <v>3</v>
      </c>
      <c r="AG137">
        <v>0.6</v>
      </c>
      <c r="AH137">
        <v>1</v>
      </c>
      <c r="AI137">
        <v>1</v>
      </c>
      <c r="AJ137" t="s">
        <v>76</v>
      </c>
      <c r="AK137" t="s">
        <v>76</v>
      </c>
      <c r="AL137" t="s">
        <v>76</v>
      </c>
      <c r="AM137" t="s">
        <v>76</v>
      </c>
      <c r="AN137" t="s">
        <v>76</v>
      </c>
      <c r="AO137" t="s">
        <v>76</v>
      </c>
      <c r="AP137" t="s">
        <v>76</v>
      </c>
      <c r="AQ137" t="s">
        <v>76</v>
      </c>
      <c r="AR137">
        <v>237</v>
      </c>
      <c r="AS137">
        <v>10.77</v>
      </c>
    </row>
    <row r="138" spans="1:45" x14ac:dyDescent="0.15">
      <c r="A138" t="s">
        <v>299</v>
      </c>
      <c r="B138">
        <v>253</v>
      </c>
      <c r="C138">
        <v>36.14</v>
      </c>
      <c r="D138">
        <v>3</v>
      </c>
      <c r="E138">
        <v>0.75</v>
      </c>
      <c r="F138">
        <v>2</v>
      </c>
      <c r="G138">
        <v>0.5</v>
      </c>
      <c r="H138">
        <v>13</v>
      </c>
      <c r="I138">
        <v>3.25</v>
      </c>
      <c r="J138">
        <v>4</v>
      </c>
      <c r="K138">
        <v>1</v>
      </c>
      <c r="L138" t="s">
        <v>76</v>
      </c>
      <c r="M138" t="s">
        <v>76</v>
      </c>
      <c r="N138">
        <v>2</v>
      </c>
      <c r="O138">
        <v>0.5</v>
      </c>
      <c r="P138">
        <v>1</v>
      </c>
      <c r="Q138">
        <v>0.25</v>
      </c>
      <c r="R138" t="s">
        <v>76</v>
      </c>
      <c r="S138" t="s">
        <v>76</v>
      </c>
      <c r="X138" t="s">
        <v>76</v>
      </c>
      <c r="Y138" t="s">
        <v>76</v>
      </c>
      <c r="AB138" t="s">
        <v>76</v>
      </c>
      <c r="AC138" t="s">
        <v>76</v>
      </c>
      <c r="AD138" t="s">
        <v>76</v>
      </c>
      <c r="AE138" t="s">
        <v>76</v>
      </c>
      <c r="AF138" t="s">
        <v>76</v>
      </c>
      <c r="AG138" t="s">
        <v>76</v>
      </c>
      <c r="AH138" t="s">
        <v>172</v>
      </c>
      <c r="AI138" t="s">
        <v>172</v>
      </c>
      <c r="AJ138" t="s">
        <v>172</v>
      </c>
      <c r="AK138" t="s">
        <v>172</v>
      </c>
      <c r="AL138" t="s">
        <v>172</v>
      </c>
      <c r="AM138" t="s">
        <v>172</v>
      </c>
      <c r="AN138" t="s">
        <v>172</v>
      </c>
      <c r="AO138" t="s">
        <v>172</v>
      </c>
      <c r="AP138" t="s">
        <v>172</v>
      </c>
      <c r="AQ138" t="s">
        <v>172</v>
      </c>
      <c r="AR138">
        <v>24</v>
      </c>
      <c r="AS138">
        <v>3.43</v>
      </c>
    </row>
    <row r="139" spans="1:45" x14ac:dyDescent="0.15">
      <c r="A139" t="s">
        <v>300</v>
      </c>
      <c r="B139">
        <v>2008</v>
      </c>
      <c r="C139">
        <v>83.67</v>
      </c>
      <c r="D139" t="s">
        <v>76</v>
      </c>
      <c r="E139" t="s">
        <v>76</v>
      </c>
      <c r="F139">
        <v>4</v>
      </c>
      <c r="G139">
        <v>0.25</v>
      </c>
      <c r="H139">
        <v>53</v>
      </c>
      <c r="I139">
        <v>3.31</v>
      </c>
      <c r="J139">
        <v>87</v>
      </c>
      <c r="K139">
        <v>5.44</v>
      </c>
      <c r="L139">
        <v>3</v>
      </c>
      <c r="M139">
        <v>0.19</v>
      </c>
      <c r="N139">
        <v>11</v>
      </c>
      <c r="O139">
        <v>0.69</v>
      </c>
      <c r="P139">
        <v>16</v>
      </c>
      <c r="Q139">
        <v>1</v>
      </c>
      <c r="R139">
        <v>9</v>
      </c>
      <c r="S139">
        <v>0.56000000000000005</v>
      </c>
      <c r="X139">
        <v>2</v>
      </c>
      <c r="Y139">
        <v>0.13</v>
      </c>
      <c r="AB139" t="s">
        <v>76</v>
      </c>
      <c r="AC139" t="s">
        <v>76</v>
      </c>
      <c r="AD139" t="s">
        <v>76</v>
      </c>
      <c r="AE139" t="s">
        <v>76</v>
      </c>
      <c r="AF139">
        <v>14</v>
      </c>
      <c r="AG139">
        <v>3.5</v>
      </c>
      <c r="AH139" t="s">
        <v>76</v>
      </c>
      <c r="AI139" t="s">
        <v>76</v>
      </c>
      <c r="AJ139" t="s">
        <v>76</v>
      </c>
      <c r="AK139" t="s">
        <v>76</v>
      </c>
      <c r="AL139">
        <v>5</v>
      </c>
      <c r="AM139">
        <v>5</v>
      </c>
      <c r="AN139" t="s">
        <v>76</v>
      </c>
      <c r="AO139" t="s">
        <v>76</v>
      </c>
      <c r="AP139" t="s">
        <v>76</v>
      </c>
      <c r="AQ139" t="s">
        <v>76</v>
      </c>
      <c r="AR139">
        <v>237</v>
      </c>
      <c r="AS139">
        <v>9.8800000000000008</v>
      </c>
    </row>
    <row r="140" spans="1:45" x14ac:dyDescent="0.15">
      <c r="A140" t="s">
        <v>301</v>
      </c>
      <c r="B140">
        <v>592</v>
      </c>
      <c r="C140">
        <v>84.57</v>
      </c>
      <c r="D140" t="s">
        <v>76</v>
      </c>
      <c r="E140" t="s">
        <v>76</v>
      </c>
      <c r="F140" t="s">
        <v>76</v>
      </c>
      <c r="G140" t="s">
        <v>76</v>
      </c>
      <c r="H140">
        <v>34</v>
      </c>
      <c r="I140">
        <v>8.5</v>
      </c>
      <c r="J140">
        <v>14</v>
      </c>
      <c r="K140">
        <v>3.5</v>
      </c>
      <c r="L140" t="s">
        <v>76</v>
      </c>
      <c r="M140" t="s">
        <v>76</v>
      </c>
      <c r="N140">
        <v>3</v>
      </c>
      <c r="O140">
        <v>0.75</v>
      </c>
      <c r="P140">
        <v>24</v>
      </c>
      <c r="Q140">
        <v>6</v>
      </c>
      <c r="R140" t="s">
        <v>76</v>
      </c>
      <c r="S140" t="s">
        <v>76</v>
      </c>
      <c r="X140" t="s">
        <v>76</v>
      </c>
      <c r="Y140" t="s">
        <v>76</v>
      </c>
      <c r="AB140" t="s">
        <v>76</v>
      </c>
      <c r="AC140" t="s">
        <v>76</v>
      </c>
      <c r="AD140" t="s">
        <v>76</v>
      </c>
      <c r="AE140" t="s">
        <v>76</v>
      </c>
      <c r="AF140" t="s">
        <v>76</v>
      </c>
      <c r="AG140" t="s">
        <v>76</v>
      </c>
      <c r="AH140" t="s">
        <v>172</v>
      </c>
      <c r="AI140" t="s">
        <v>172</v>
      </c>
      <c r="AJ140" t="s">
        <v>172</v>
      </c>
      <c r="AK140" t="s">
        <v>172</v>
      </c>
      <c r="AL140" t="s">
        <v>172</v>
      </c>
      <c r="AM140" t="s">
        <v>172</v>
      </c>
      <c r="AN140" t="s">
        <v>172</v>
      </c>
      <c r="AO140" t="s">
        <v>172</v>
      </c>
      <c r="AP140" t="s">
        <v>172</v>
      </c>
      <c r="AQ140" t="s">
        <v>172</v>
      </c>
      <c r="AR140">
        <v>144</v>
      </c>
      <c r="AS140">
        <v>20.57</v>
      </c>
    </row>
    <row r="141" spans="1:45" x14ac:dyDescent="0.15">
      <c r="A141" t="s">
        <v>302</v>
      </c>
      <c r="B141">
        <v>267</v>
      </c>
      <c r="C141">
        <v>53.4</v>
      </c>
      <c r="D141" t="s">
        <v>76</v>
      </c>
      <c r="E141" t="s">
        <v>76</v>
      </c>
      <c r="F141" t="s">
        <v>76</v>
      </c>
      <c r="G141" t="s">
        <v>76</v>
      </c>
      <c r="H141">
        <v>1</v>
      </c>
      <c r="I141">
        <v>0.33</v>
      </c>
      <c r="J141" t="s">
        <v>76</v>
      </c>
      <c r="K141" t="s">
        <v>76</v>
      </c>
      <c r="L141" t="s">
        <v>76</v>
      </c>
      <c r="M141" t="s">
        <v>76</v>
      </c>
      <c r="N141" t="s">
        <v>76</v>
      </c>
      <c r="O141" t="s">
        <v>76</v>
      </c>
      <c r="P141" t="s">
        <v>76</v>
      </c>
      <c r="Q141" t="s">
        <v>76</v>
      </c>
      <c r="R141" t="s">
        <v>76</v>
      </c>
      <c r="S141" t="s">
        <v>76</v>
      </c>
      <c r="X141" t="s">
        <v>76</v>
      </c>
      <c r="Y141" t="s">
        <v>76</v>
      </c>
      <c r="AB141" t="s">
        <v>76</v>
      </c>
      <c r="AC141" t="s">
        <v>76</v>
      </c>
      <c r="AD141" t="s">
        <v>172</v>
      </c>
      <c r="AE141" t="s">
        <v>172</v>
      </c>
      <c r="AF141" t="s">
        <v>172</v>
      </c>
      <c r="AG141" t="s">
        <v>172</v>
      </c>
      <c r="AH141" t="s">
        <v>172</v>
      </c>
      <c r="AI141" t="s">
        <v>172</v>
      </c>
      <c r="AJ141" t="s">
        <v>172</v>
      </c>
      <c r="AK141" t="s">
        <v>172</v>
      </c>
      <c r="AL141" t="s">
        <v>172</v>
      </c>
      <c r="AM141" t="s">
        <v>172</v>
      </c>
      <c r="AN141" t="s">
        <v>172</v>
      </c>
      <c r="AO141" t="s">
        <v>172</v>
      </c>
      <c r="AP141" t="s">
        <v>172</v>
      </c>
      <c r="AQ141" t="s">
        <v>172</v>
      </c>
      <c r="AR141">
        <v>48</v>
      </c>
      <c r="AS141">
        <v>9.6</v>
      </c>
    </row>
    <row r="142" spans="1:45" x14ac:dyDescent="0.15">
      <c r="A142" t="s">
        <v>303</v>
      </c>
      <c r="B142">
        <v>967</v>
      </c>
      <c r="C142">
        <v>87.91</v>
      </c>
      <c r="D142">
        <v>2</v>
      </c>
      <c r="E142">
        <v>0.28999999999999998</v>
      </c>
      <c r="F142" t="s">
        <v>76</v>
      </c>
      <c r="G142" t="s">
        <v>76</v>
      </c>
      <c r="H142">
        <v>2</v>
      </c>
      <c r="I142">
        <v>0.28999999999999998</v>
      </c>
      <c r="J142">
        <v>23</v>
      </c>
      <c r="K142">
        <v>3.29</v>
      </c>
      <c r="L142" t="s">
        <v>76</v>
      </c>
      <c r="M142" t="s">
        <v>76</v>
      </c>
      <c r="N142">
        <v>3</v>
      </c>
      <c r="O142">
        <v>0.43</v>
      </c>
      <c r="P142">
        <v>4</v>
      </c>
      <c r="Q142">
        <v>0.56999999999999995</v>
      </c>
      <c r="R142">
        <v>1</v>
      </c>
      <c r="S142">
        <v>0.14000000000000001</v>
      </c>
      <c r="X142" t="s">
        <v>76</v>
      </c>
      <c r="Y142" t="s">
        <v>76</v>
      </c>
      <c r="AB142" t="s">
        <v>76</v>
      </c>
      <c r="AC142" t="s">
        <v>76</v>
      </c>
      <c r="AD142" t="s">
        <v>76</v>
      </c>
      <c r="AE142" t="s">
        <v>76</v>
      </c>
      <c r="AF142">
        <v>2</v>
      </c>
      <c r="AG142">
        <v>1</v>
      </c>
      <c r="AH142" t="s">
        <v>76</v>
      </c>
      <c r="AI142" t="s">
        <v>76</v>
      </c>
      <c r="AJ142" t="s">
        <v>76</v>
      </c>
      <c r="AK142" t="s">
        <v>76</v>
      </c>
      <c r="AL142" t="s">
        <v>76</v>
      </c>
      <c r="AM142" t="s">
        <v>76</v>
      </c>
      <c r="AN142" t="s">
        <v>76</v>
      </c>
      <c r="AO142" t="s">
        <v>76</v>
      </c>
      <c r="AP142" t="s">
        <v>76</v>
      </c>
      <c r="AQ142" t="s">
        <v>76</v>
      </c>
      <c r="AR142">
        <v>105</v>
      </c>
      <c r="AS142">
        <v>9.5500000000000007</v>
      </c>
    </row>
    <row r="143" spans="1:45" x14ac:dyDescent="0.15">
      <c r="A143" t="s">
        <v>304</v>
      </c>
      <c r="B143">
        <v>1400</v>
      </c>
      <c r="C143">
        <v>107.69</v>
      </c>
      <c r="D143">
        <v>1</v>
      </c>
      <c r="E143">
        <v>0.13</v>
      </c>
      <c r="F143">
        <v>24</v>
      </c>
      <c r="G143">
        <v>3</v>
      </c>
      <c r="H143">
        <v>2</v>
      </c>
      <c r="I143">
        <v>0.25</v>
      </c>
      <c r="J143">
        <v>19</v>
      </c>
      <c r="K143">
        <v>2.38</v>
      </c>
      <c r="L143" t="s">
        <v>76</v>
      </c>
      <c r="M143" t="s">
        <v>76</v>
      </c>
      <c r="N143">
        <v>2</v>
      </c>
      <c r="O143">
        <v>0.25</v>
      </c>
      <c r="P143">
        <v>9</v>
      </c>
      <c r="Q143">
        <v>1.1299999999999999</v>
      </c>
      <c r="R143">
        <v>3</v>
      </c>
      <c r="S143">
        <v>0.38</v>
      </c>
      <c r="X143" t="s">
        <v>76</v>
      </c>
      <c r="Y143" t="s">
        <v>76</v>
      </c>
      <c r="AB143" t="s">
        <v>76</v>
      </c>
      <c r="AC143" t="s">
        <v>76</v>
      </c>
      <c r="AD143" t="s">
        <v>76</v>
      </c>
      <c r="AE143" t="s">
        <v>76</v>
      </c>
      <c r="AF143" t="s">
        <v>76</v>
      </c>
      <c r="AG143" t="s">
        <v>76</v>
      </c>
      <c r="AH143" t="s">
        <v>76</v>
      </c>
      <c r="AI143" t="s">
        <v>76</v>
      </c>
      <c r="AJ143" t="s">
        <v>76</v>
      </c>
      <c r="AK143" t="s">
        <v>76</v>
      </c>
      <c r="AL143">
        <v>6</v>
      </c>
      <c r="AM143">
        <v>6</v>
      </c>
      <c r="AN143" t="s">
        <v>76</v>
      </c>
      <c r="AO143" t="s">
        <v>76</v>
      </c>
      <c r="AP143">
        <v>1</v>
      </c>
      <c r="AQ143">
        <v>1</v>
      </c>
      <c r="AR143">
        <v>161</v>
      </c>
      <c r="AS143">
        <v>12.38</v>
      </c>
    </row>
    <row r="144" spans="1:45" x14ac:dyDescent="0.15">
      <c r="A144" t="s">
        <v>305</v>
      </c>
      <c r="B144">
        <v>1312</v>
      </c>
      <c r="C144">
        <v>93.71</v>
      </c>
      <c r="D144" t="s">
        <v>76</v>
      </c>
      <c r="E144" t="s">
        <v>76</v>
      </c>
      <c r="F144">
        <v>3</v>
      </c>
      <c r="G144">
        <v>0.33</v>
      </c>
      <c r="H144">
        <v>88</v>
      </c>
      <c r="I144">
        <v>9.7799999999999994</v>
      </c>
      <c r="J144">
        <v>37</v>
      </c>
      <c r="K144">
        <v>4.1100000000000003</v>
      </c>
      <c r="L144">
        <v>1</v>
      </c>
      <c r="M144">
        <v>0.11</v>
      </c>
      <c r="N144">
        <v>3</v>
      </c>
      <c r="O144">
        <v>0.33</v>
      </c>
      <c r="P144">
        <v>11</v>
      </c>
      <c r="Q144">
        <v>1.22</v>
      </c>
      <c r="R144">
        <v>2</v>
      </c>
      <c r="S144">
        <v>0.22</v>
      </c>
      <c r="X144">
        <v>1</v>
      </c>
      <c r="Y144">
        <v>0.11</v>
      </c>
      <c r="AB144">
        <v>1</v>
      </c>
      <c r="AC144">
        <v>0.11</v>
      </c>
      <c r="AD144" t="s">
        <v>76</v>
      </c>
      <c r="AE144" t="s">
        <v>76</v>
      </c>
      <c r="AF144">
        <v>6</v>
      </c>
      <c r="AG144">
        <v>2</v>
      </c>
      <c r="AH144" t="s">
        <v>76</v>
      </c>
      <c r="AI144" t="s">
        <v>76</v>
      </c>
      <c r="AJ144" t="s">
        <v>76</v>
      </c>
      <c r="AK144" t="s">
        <v>76</v>
      </c>
      <c r="AL144" t="s">
        <v>76</v>
      </c>
      <c r="AM144" t="s">
        <v>76</v>
      </c>
      <c r="AN144" t="s">
        <v>76</v>
      </c>
      <c r="AO144" t="s">
        <v>76</v>
      </c>
      <c r="AP144" t="s">
        <v>76</v>
      </c>
      <c r="AQ144" t="s">
        <v>76</v>
      </c>
      <c r="AR144">
        <v>67</v>
      </c>
      <c r="AS144">
        <v>4.79</v>
      </c>
    </row>
    <row r="145" spans="1:45" x14ac:dyDescent="0.15">
      <c r="A145" t="s">
        <v>306</v>
      </c>
      <c r="B145">
        <v>662</v>
      </c>
      <c r="C145">
        <v>110.33</v>
      </c>
      <c r="D145" t="s">
        <v>76</v>
      </c>
      <c r="E145" t="s">
        <v>76</v>
      </c>
      <c r="F145" t="s">
        <v>76</v>
      </c>
      <c r="G145" t="s">
        <v>76</v>
      </c>
      <c r="H145">
        <v>4</v>
      </c>
      <c r="I145">
        <v>1.33</v>
      </c>
      <c r="J145">
        <v>18</v>
      </c>
      <c r="K145">
        <v>6</v>
      </c>
      <c r="L145">
        <v>1</v>
      </c>
      <c r="M145">
        <v>0.33</v>
      </c>
      <c r="N145">
        <v>1</v>
      </c>
      <c r="O145">
        <v>0.33</v>
      </c>
      <c r="P145" t="s">
        <v>76</v>
      </c>
      <c r="Q145" t="s">
        <v>76</v>
      </c>
      <c r="R145" t="s">
        <v>76</v>
      </c>
      <c r="S145" t="s">
        <v>76</v>
      </c>
      <c r="X145" t="s">
        <v>76</v>
      </c>
      <c r="Y145" t="s">
        <v>76</v>
      </c>
      <c r="AB145" t="s">
        <v>76</v>
      </c>
      <c r="AC145" t="s">
        <v>76</v>
      </c>
      <c r="AD145" t="s">
        <v>76</v>
      </c>
      <c r="AE145" t="s">
        <v>76</v>
      </c>
      <c r="AF145" t="s">
        <v>76</v>
      </c>
      <c r="AG145" t="s">
        <v>76</v>
      </c>
      <c r="AH145" t="s">
        <v>172</v>
      </c>
      <c r="AI145" t="s">
        <v>172</v>
      </c>
      <c r="AJ145" t="s">
        <v>172</v>
      </c>
      <c r="AK145" t="s">
        <v>172</v>
      </c>
      <c r="AL145" t="s">
        <v>172</v>
      </c>
      <c r="AM145" t="s">
        <v>172</v>
      </c>
      <c r="AN145" t="s">
        <v>172</v>
      </c>
      <c r="AO145" t="s">
        <v>172</v>
      </c>
      <c r="AP145" t="s">
        <v>172</v>
      </c>
      <c r="AQ145" t="s">
        <v>172</v>
      </c>
      <c r="AR145">
        <v>39</v>
      </c>
      <c r="AS145">
        <v>6.5</v>
      </c>
    </row>
    <row r="146" spans="1:45" x14ac:dyDescent="0.15">
      <c r="A146" t="s">
        <v>307</v>
      </c>
      <c r="B146">
        <v>242</v>
      </c>
      <c r="C146">
        <v>60.5</v>
      </c>
      <c r="D146">
        <v>3</v>
      </c>
      <c r="E146">
        <v>1.5</v>
      </c>
      <c r="F146" t="s">
        <v>76</v>
      </c>
      <c r="G146" t="s">
        <v>76</v>
      </c>
      <c r="H146">
        <v>14</v>
      </c>
      <c r="I146">
        <v>7</v>
      </c>
      <c r="J146">
        <v>5</v>
      </c>
      <c r="K146">
        <v>2.5</v>
      </c>
      <c r="L146" t="s">
        <v>76</v>
      </c>
      <c r="M146" t="s">
        <v>76</v>
      </c>
      <c r="N146" t="s">
        <v>76</v>
      </c>
      <c r="O146" t="s">
        <v>76</v>
      </c>
      <c r="P146">
        <v>6</v>
      </c>
      <c r="Q146">
        <v>3</v>
      </c>
      <c r="R146">
        <v>2</v>
      </c>
      <c r="S146">
        <v>1</v>
      </c>
      <c r="X146" t="s">
        <v>76</v>
      </c>
      <c r="Y146" t="s">
        <v>76</v>
      </c>
      <c r="AB146" t="s">
        <v>76</v>
      </c>
      <c r="AC146" t="s">
        <v>76</v>
      </c>
      <c r="AD146" t="s">
        <v>76</v>
      </c>
      <c r="AE146" t="s">
        <v>76</v>
      </c>
      <c r="AF146" t="s">
        <v>76</v>
      </c>
      <c r="AG146" t="s">
        <v>76</v>
      </c>
      <c r="AH146" t="s">
        <v>76</v>
      </c>
      <c r="AI146" t="s">
        <v>76</v>
      </c>
      <c r="AJ146" t="s">
        <v>76</v>
      </c>
      <c r="AK146" t="s">
        <v>76</v>
      </c>
      <c r="AL146" t="s">
        <v>76</v>
      </c>
      <c r="AM146" t="s">
        <v>76</v>
      </c>
      <c r="AN146" t="s">
        <v>76</v>
      </c>
      <c r="AO146" t="s">
        <v>76</v>
      </c>
      <c r="AP146" t="s">
        <v>76</v>
      </c>
      <c r="AQ146" t="s">
        <v>76</v>
      </c>
      <c r="AR146">
        <v>9</v>
      </c>
      <c r="AS146">
        <v>2.25</v>
      </c>
    </row>
    <row r="147" spans="1:45" x14ac:dyDescent="0.15">
      <c r="A147" t="s">
        <v>308</v>
      </c>
      <c r="B147">
        <v>513</v>
      </c>
      <c r="C147">
        <v>85.5</v>
      </c>
      <c r="D147" t="s">
        <v>76</v>
      </c>
      <c r="E147" t="s">
        <v>76</v>
      </c>
      <c r="F147" t="s">
        <v>76</v>
      </c>
      <c r="G147" t="s">
        <v>76</v>
      </c>
      <c r="H147">
        <v>7</v>
      </c>
      <c r="I147">
        <v>1.75</v>
      </c>
      <c r="J147">
        <v>17</v>
      </c>
      <c r="K147">
        <v>4.25</v>
      </c>
      <c r="L147" t="s">
        <v>76</v>
      </c>
      <c r="M147" t="s">
        <v>76</v>
      </c>
      <c r="N147">
        <v>6</v>
      </c>
      <c r="O147">
        <v>1.5</v>
      </c>
      <c r="P147">
        <v>6</v>
      </c>
      <c r="Q147">
        <v>1.5</v>
      </c>
      <c r="R147">
        <v>2</v>
      </c>
      <c r="S147">
        <v>0.5</v>
      </c>
      <c r="X147" t="s">
        <v>76</v>
      </c>
      <c r="Y147" t="s">
        <v>76</v>
      </c>
      <c r="AB147">
        <v>1</v>
      </c>
      <c r="AC147">
        <v>0.25</v>
      </c>
      <c r="AD147" t="s">
        <v>76</v>
      </c>
      <c r="AE147" t="s">
        <v>76</v>
      </c>
      <c r="AF147" t="s">
        <v>76</v>
      </c>
      <c r="AG147" t="s">
        <v>76</v>
      </c>
      <c r="AH147" t="s">
        <v>76</v>
      </c>
      <c r="AI147" t="s">
        <v>76</v>
      </c>
      <c r="AJ147" t="s">
        <v>76</v>
      </c>
      <c r="AK147" t="s">
        <v>76</v>
      </c>
      <c r="AL147">
        <v>2</v>
      </c>
      <c r="AM147">
        <v>2</v>
      </c>
      <c r="AN147" t="s">
        <v>76</v>
      </c>
      <c r="AO147" t="s">
        <v>76</v>
      </c>
      <c r="AP147" t="s">
        <v>76</v>
      </c>
      <c r="AQ147" t="s">
        <v>76</v>
      </c>
      <c r="AR147">
        <v>65</v>
      </c>
      <c r="AS147">
        <v>10.83</v>
      </c>
    </row>
    <row r="148" spans="1:45" x14ac:dyDescent="0.15">
      <c r="A148" t="s">
        <v>309</v>
      </c>
      <c r="B148">
        <v>235</v>
      </c>
      <c r="C148">
        <v>33.57</v>
      </c>
      <c r="D148" t="s">
        <v>76</v>
      </c>
      <c r="E148" t="s">
        <v>76</v>
      </c>
      <c r="F148" t="s">
        <v>76</v>
      </c>
      <c r="G148" t="s">
        <v>76</v>
      </c>
      <c r="H148" t="s">
        <v>76</v>
      </c>
      <c r="I148" t="s">
        <v>76</v>
      </c>
      <c r="J148">
        <v>5</v>
      </c>
      <c r="K148">
        <v>1.25</v>
      </c>
      <c r="L148" t="s">
        <v>76</v>
      </c>
      <c r="M148" t="s">
        <v>76</v>
      </c>
      <c r="N148" t="s">
        <v>76</v>
      </c>
      <c r="O148" t="s">
        <v>76</v>
      </c>
      <c r="P148">
        <v>4</v>
      </c>
      <c r="Q148">
        <v>1</v>
      </c>
      <c r="R148" t="s">
        <v>76</v>
      </c>
      <c r="S148" t="s">
        <v>76</v>
      </c>
      <c r="X148" t="s">
        <v>76</v>
      </c>
      <c r="Y148" t="s">
        <v>76</v>
      </c>
      <c r="AB148" t="s">
        <v>76</v>
      </c>
      <c r="AC148" t="s">
        <v>76</v>
      </c>
      <c r="AD148" t="s">
        <v>76</v>
      </c>
      <c r="AE148" t="s">
        <v>76</v>
      </c>
      <c r="AF148" t="s">
        <v>76</v>
      </c>
      <c r="AG148" t="s">
        <v>76</v>
      </c>
      <c r="AH148" t="s">
        <v>76</v>
      </c>
      <c r="AI148" t="s">
        <v>76</v>
      </c>
      <c r="AJ148" t="s">
        <v>76</v>
      </c>
      <c r="AK148" t="s">
        <v>76</v>
      </c>
      <c r="AL148" t="s">
        <v>76</v>
      </c>
      <c r="AM148" t="s">
        <v>76</v>
      </c>
      <c r="AN148" t="s">
        <v>76</v>
      </c>
      <c r="AO148" t="s">
        <v>76</v>
      </c>
      <c r="AP148" t="s">
        <v>76</v>
      </c>
      <c r="AQ148" t="s">
        <v>76</v>
      </c>
      <c r="AR148">
        <v>33</v>
      </c>
      <c r="AS148">
        <v>4.71</v>
      </c>
    </row>
    <row r="149" spans="1:45" x14ac:dyDescent="0.15">
      <c r="A149" t="s">
        <v>310</v>
      </c>
      <c r="B149">
        <v>1248</v>
      </c>
      <c r="C149">
        <v>49.92</v>
      </c>
      <c r="D149">
        <v>9</v>
      </c>
      <c r="E149">
        <v>0.56000000000000005</v>
      </c>
      <c r="F149">
        <v>1</v>
      </c>
      <c r="G149">
        <v>0.06</v>
      </c>
      <c r="H149">
        <v>13</v>
      </c>
      <c r="I149">
        <v>0.81</v>
      </c>
      <c r="J149">
        <v>85</v>
      </c>
      <c r="K149">
        <v>5.31</v>
      </c>
      <c r="L149">
        <v>3</v>
      </c>
      <c r="M149">
        <v>0.19</v>
      </c>
      <c r="N149">
        <v>9</v>
      </c>
      <c r="O149">
        <v>0.56000000000000005</v>
      </c>
      <c r="P149">
        <v>23</v>
      </c>
      <c r="Q149">
        <v>1.44</v>
      </c>
      <c r="R149">
        <v>1</v>
      </c>
      <c r="S149">
        <v>0.06</v>
      </c>
      <c r="X149" t="s">
        <v>76</v>
      </c>
      <c r="Y149" t="s">
        <v>76</v>
      </c>
      <c r="AB149">
        <v>1</v>
      </c>
      <c r="AC149">
        <v>0.06</v>
      </c>
      <c r="AD149" t="s">
        <v>76</v>
      </c>
      <c r="AE149" t="s">
        <v>76</v>
      </c>
      <c r="AF149">
        <v>2</v>
      </c>
      <c r="AG149">
        <v>1</v>
      </c>
      <c r="AH149" t="s">
        <v>76</v>
      </c>
      <c r="AI149" t="s">
        <v>76</v>
      </c>
      <c r="AJ149" t="s">
        <v>76</v>
      </c>
      <c r="AK149" t="s">
        <v>76</v>
      </c>
      <c r="AL149">
        <v>2</v>
      </c>
      <c r="AM149">
        <v>1</v>
      </c>
      <c r="AN149" t="s">
        <v>76</v>
      </c>
      <c r="AO149" t="s">
        <v>76</v>
      </c>
      <c r="AP149" t="s">
        <v>76</v>
      </c>
      <c r="AQ149" t="s">
        <v>76</v>
      </c>
      <c r="AR149">
        <v>82</v>
      </c>
      <c r="AS149">
        <v>3.28</v>
      </c>
    </row>
    <row r="150" spans="1:45" x14ac:dyDescent="0.15">
      <c r="A150" t="s">
        <v>311</v>
      </c>
      <c r="B150">
        <v>200</v>
      </c>
      <c r="C150">
        <v>28.57</v>
      </c>
      <c r="D150">
        <v>2</v>
      </c>
      <c r="E150">
        <v>0.5</v>
      </c>
      <c r="F150" t="s">
        <v>76</v>
      </c>
      <c r="G150" t="s">
        <v>76</v>
      </c>
      <c r="H150">
        <v>1</v>
      </c>
      <c r="I150">
        <v>0.25</v>
      </c>
      <c r="J150">
        <v>10</v>
      </c>
      <c r="K150">
        <v>2.5</v>
      </c>
      <c r="L150">
        <v>1</v>
      </c>
      <c r="M150">
        <v>0.25</v>
      </c>
      <c r="N150">
        <v>1</v>
      </c>
      <c r="O150">
        <v>0.25</v>
      </c>
      <c r="P150">
        <v>2</v>
      </c>
      <c r="Q150">
        <v>0.5</v>
      </c>
      <c r="R150" t="s">
        <v>76</v>
      </c>
      <c r="S150" t="s">
        <v>76</v>
      </c>
      <c r="X150" t="s">
        <v>76</v>
      </c>
      <c r="Y150" t="s">
        <v>76</v>
      </c>
      <c r="AB150" t="s">
        <v>76</v>
      </c>
      <c r="AC150" t="s">
        <v>76</v>
      </c>
      <c r="AD150" t="s">
        <v>76</v>
      </c>
      <c r="AE150" t="s">
        <v>76</v>
      </c>
      <c r="AF150">
        <v>2</v>
      </c>
      <c r="AG150">
        <v>2</v>
      </c>
      <c r="AH150" t="s">
        <v>76</v>
      </c>
      <c r="AI150" t="s">
        <v>76</v>
      </c>
      <c r="AJ150" t="s">
        <v>76</v>
      </c>
      <c r="AK150" t="s">
        <v>76</v>
      </c>
      <c r="AL150" t="s">
        <v>76</v>
      </c>
      <c r="AM150" t="s">
        <v>76</v>
      </c>
      <c r="AN150" t="s">
        <v>76</v>
      </c>
      <c r="AO150" t="s">
        <v>76</v>
      </c>
      <c r="AP150" t="s">
        <v>76</v>
      </c>
      <c r="AQ150" t="s">
        <v>76</v>
      </c>
      <c r="AR150">
        <v>7</v>
      </c>
      <c r="AS150">
        <v>1</v>
      </c>
    </row>
    <row r="151" spans="1:45" x14ac:dyDescent="0.15">
      <c r="A151" t="s">
        <v>312</v>
      </c>
      <c r="B151">
        <v>539</v>
      </c>
      <c r="C151">
        <v>67.38</v>
      </c>
      <c r="D151">
        <v>1</v>
      </c>
      <c r="E151">
        <v>0.2</v>
      </c>
      <c r="F151">
        <v>1</v>
      </c>
      <c r="G151">
        <v>0.2</v>
      </c>
      <c r="H151">
        <v>13</v>
      </c>
      <c r="I151">
        <v>2.6</v>
      </c>
      <c r="J151">
        <v>33</v>
      </c>
      <c r="K151">
        <v>6.6</v>
      </c>
      <c r="L151">
        <v>2</v>
      </c>
      <c r="M151">
        <v>0.4</v>
      </c>
      <c r="N151">
        <v>1</v>
      </c>
      <c r="O151">
        <v>0.2</v>
      </c>
      <c r="P151">
        <v>5</v>
      </c>
      <c r="Q151">
        <v>1</v>
      </c>
      <c r="R151">
        <v>1</v>
      </c>
      <c r="S151">
        <v>0.2</v>
      </c>
      <c r="X151" t="s">
        <v>76</v>
      </c>
      <c r="Y151" t="s">
        <v>76</v>
      </c>
      <c r="AB151" t="s">
        <v>76</v>
      </c>
      <c r="AC151" t="s">
        <v>76</v>
      </c>
      <c r="AD151" t="s">
        <v>76</v>
      </c>
      <c r="AE151" t="s">
        <v>76</v>
      </c>
      <c r="AF151">
        <v>3</v>
      </c>
      <c r="AG151">
        <v>3</v>
      </c>
      <c r="AH151" t="s">
        <v>76</v>
      </c>
      <c r="AI151" t="s">
        <v>76</v>
      </c>
      <c r="AJ151" t="s">
        <v>76</v>
      </c>
      <c r="AK151" t="s">
        <v>76</v>
      </c>
      <c r="AL151" t="s">
        <v>76</v>
      </c>
      <c r="AM151" t="s">
        <v>76</v>
      </c>
      <c r="AN151" t="s">
        <v>76</v>
      </c>
      <c r="AO151" t="s">
        <v>76</v>
      </c>
      <c r="AP151" t="s">
        <v>76</v>
      </c>
      <c r="AQ151" t="s">
        <v>76</v>
      </c>
      <c r="AR151">
        <v>55</v>
      </c>
      <c r="AS151">
        <v>6.88</v>
      </c>
    </row>
    <row r="152" spans="1:45" x14ac:dyDescent="0.15">
      <c r="A152" t="s">
        <v>313</v>
      </c>
      <c r="B152">
        <v>503</v>
      </c>
      <c r="C152">
        <v>71.86</v>
      </c>
      <c r="D152">
        <v>19</v>
      </c>
      <c r="E152">
        <v>4.75</v>
      </c>
      <c r="F152" t="s">
        <v>76</v>
      </c>
      <c r="G152" t="s">
        <v>76</v>
      </c>
      <c r="H152">
        <v>18</v>
      </c>
      <c r="I152">
        <v>4.5</v>
      </c>
      <c r="J152">
        <v>59</v>
      </c>
      <c r="K152">
        <v>14.75</v>
      </c>
      <c r="L152">
        <v>2</v>
      </c>
      <c r="M152">
        <v>0.5</v>
      </c>
      <c r="N152">
        <v>2</v>
      </c>
      <c r="O152">
        <v>0.5</v>
      </c>
      <c r="P152">
        <v>35</v>
      </c>
      <c r="Q152">
        <v>8.75</v>
      </c>
      <c r="R152" t="s">
        <v>76</v>
      </c>
      <c r="S152" t="s">
        <v>76</v>
      </c>
      <c r="X152" t="s">
        <v>76</v>
      </c>
      <c r="Y152" t="s">
        <v>76</v>
      </c>
      <c r="AB152" t="s">
        <v>76</v>
      </c>
      <c r="AC152" t="s">
        <v>76</v>
      </c>
      <c r="AD152" t="s">
        <v>76</v>
      </c>
      <c r="AE152" t="s">
        <v>76</v>
      </c>
      <c r="AF152" t="s">
        <v>76</v>
      </c>
      <c r="AG152" t="s">
        <v>76</v>
      </c>
      <c r="AH152" t="s">
        <v>172</v>
      </c>
      <c r="AI152" t="s">
        <v>172</v>
      </c>
      <c r="AJ152" t="s">
        <v>172</v>
      </c>
      <c r="AK152" t="s">
        <v>172</v>
      </c>
      <c r="AL152" t="s">
        <v>172</v>
      </c>
      <c r="AM152" t="s">
        <v>172</v>
      </c>
      <c r="AN152" t="s">
        <v>172</v>
      </c>
      <c r="AO152" t="s">
        <v>172</v>
      </c>
      <c r="AP152" t="s">
        <v>172</v>
      </c>
      <c r="AQ152" t="s">
        <v>172</v>
      </c>
      <c r="AR152">
        <v>44</v>
      </c>
      <c r="AS152">
        <v>6.29</v>
      </c>
    </row>
    <row r="153" spans="1:45" x14ac:dyDescent="0.15">
      <c r="A153" t="s">
        <v>314</v>
      </c>
      <c r="B153">
        <v>892</v>
      </c>
      <c r="C153">
        <v>44.6</v>
      </c>
      <c r="D153">
        <v>9</v>
      </c>
      <c r="E153">
        <v>0.69</v>
      </c>
      <c r="F153">
        <v>26</v>
      </c>
      <c r="G153">
        <v>2</v>
      </c>
      <c r="H153">
        <v>31</v>
      </c>
      <c r="I153">
        <v>2.38</v>
      </c>
      <c r="J153">
        <v>74</v>
      </c>
      <c r="K153">
        <v>5.69</v>
      </c>
      <c r="L153">
        <v>7</v>
      </c>
      <c r="M153">
        <v>0.54</v>
      </c>
      <c r="N153">
        <v>14</v>
      </c>
      <c r="O153">
        <v>1.08</v>
      </c>
      <c r="P153">
        <v>14</v>
      </c>
      <c r="Q153">
        <v>1.08</v>
      </c>
      <c r="R153">
        <v>3</v>
      </c>
      <c r="S153">
        <v>0.23</v>
      </c>
      <c r="X153" t="s">
        <v>76</v>
      </c>
      <c r="Y153" t="s">
        <v>76</v>
      </c>
      <c r="AB153" t="s">
        <v>76</v>
      </c>
      <c r="AC153" t="s">
        <v>76</v>
      </c>
      <c r="AD153" t="s">
        <v>76</v>
      </c>
      <c r="AE153" t="s">
        <v>76</v>
      </c>
      <c r="AF153">
        <v>1</v>
      </c>
      <c r="AG153">
        <v>0.5</v>
      </c>
      <c r="AH153" t="s">
        <v>172</v>
      </c>
      <c r="AI153" t="s">
        <v>172</v>
      </c>
      <c r="AJ153" t="s">
        <v>172</v>
      </c>
      <c r="AK153" t="s">
        <v>172</v>
      </c>
      <c r="AL153" t="s">
        <v>172</v>
      </c>
      <c r="AM153" t="s">
        <v>172</v>
      </c>
      <c r="AN153" t="s">
        <v>172</v>
      </c>
      <c r="AO153" t="s">
        <v>172</v>
      </c>
      <c r="AP153" t="s">
        <v>172</v>
      </c>
      <c r="AQ153" t="s">
        <v>172</v>
      </c>
      <c r="AR153">
        <v>95</v>
      </c>
      <c r="AS153">
        <v>4.75</v>
      </c>
    </row>
    <row r="154" spans="1:45" x14ac:dyDescent="0.15">
      <c r="A154" t="s">
        <v>315</v>
      </c>
      <c r="B154">
        <v>657</v>
      </c>
      <c r="C154">
        <v>50.54</v>
      </c>
      <c r="D154">
        <v>1</v>
      </c>
      <c r="E154">
        <v>0.13</v>
      </c>
      <c r="F154" t="s">
        <v>76</v>
      </c>
      <c r="G154" t="s">
        <v>76</v>
      </c>
      <c r="H154">
        <v>13</v>
      </c>
      <c r="I154">
        <v>1.63</v>
      </c>
      <c r="J154">
        <v>60</v>
      </c>
      <c r="K154">
        <v>7.5</v>
      </c>
      <c r="L154">
        <v>5</v>
      </c>
      <c r="M154">
        <v>0.63</v>
      </c>
      <c r="N154">
        <v>2</v>
      </c>
      <c r="O154">
        <v>0.25</v>
      </c>
      <c r="P154">
        <v>21</v>
      </c>
      <c r="Q154">
        <v>2.63</v>
      </c>
      <c r="R154">
        <v>3</v>
      </c>
      <c r="S154">
        <v>0.38</v>
      </c>
      <c r="X154" t="s">
        <v>76</v>
      </c>
      <c r="Y154" t="s">
        <v>76</v>
      </c>
      <c r="AB154" t="s">
        <v>76</v>
      </c>
      <c r="AC154" t="s">
        <v>76</v>
      </c>
      <c r="AD154" t="s">
        <v>76</v>
      </c>
      <c r="AE154" t="s">
        <v>76</v>
      </c>
      <c r="AF154" t="s">
        <v>76</v>
      </c>
      <c r="AG154" t="s">
        <v>76</v>
      </c>
      <c r="AH154" t="s">
        <v>76</v>
      </c>
      <c r="AI154" t="s">
        <v>76</v>
      </c>
      <c r="AJ154" t="s">
        <v>76</v>
      </c>
      <c r="AK154" t="s">
        <v>76</v>
      </c>
      <c r="AL154">
        <v>3</v>
      </c>
      <c r="AM154">
        <v>3</v>
      </c>
      <c r="AN154" t="s">
        <v>76</v>
      </c>
      <c r="AO154" t="s">
        <v>76</v>
      </c>
      <c r="AP154">
        <v>3</v>
      </c>
      <c r="AQ154">
        <v>3</v>
      </c>
      <c r="AR154">
        <v>32</v>
      </c>
      <c r="AS154">
        <v>2.46</v>
      </c>
    </row>
    <row r="155" spans="1:45" x14ac:dyDescent="0.15">
      <c r="A155" t="s">
        <v>316</v>
      </c>
      <c r="B155">
        <v>1392</v>
      </c>
      <c r="C155">
        <v>73.260000000000005</v>
      </c>
      <c r="D155">
        <v>1</v>
      </c>
      <c r="E155">
        <v>0.08</v>
      </c>
      <c r="F155">
        <v>3</v>
      </c>
      <c r="G155">
        <v>0.25</v>
      </c>
      <c r="H155">
        <v>46</v>
      </c>
      <c r="I155">
        <v>3.83</v>
      </c>
      <c r="J155">
        <v>122</v>
      </c>
      <c r="K155">
        <v>10.17</v>
      </c>
      <c r="L155">
        <v>1</v>
      </c>
      <c r="M155">
        <v>0.08</v>
      </c>
      <c r="N155" t="s">
        <v>76</v>
      </c>
      <c r="O155" t="s">
        <v>76</v>
      </c>
      <c r="P155">
        <v>56</v>
      </c>
      <c r="Q155">
        <v>4.67</v>
      </c>
      <c r="R155">
        <v>2</v>
      </c>
      <c r="S155">
        <v>0.17</v>
      </c>
      <c r="X155" t="s">
        <v>76</v>
      </c>
      <c r="Y155" t="s">
        <v>76</v>
      </c>
      <c r="AB155">
        <v>1</v>
      </c>
      <c r="AC155">
        <v>0.08</v>
      </c>
      <c r="AD155" t="s">
        <v>76</v>
      </c>
      <c r="AE155" t="s">
        <v>76</v>
      </c>
      <c r="AF155">
        <v>7</v>
      </c>
      <c r="AG155">
        <v>3.5</v>
      </c>
      <c r="AH155" t="s">
        <v>172</v>
      </c>
      <c r="AI155" t="s">
        <v>172</v>
      </c>
      <c r="AJ155" t="s">
        <v>172</v>
      </c>
      <c r="AK155" t="s">
        <v>172</v>
      </c>
      <c r="AL155" t="s">
        <v>172</v>
      </c>
      <c r="AM155" t="s">
        <v>172</v>
      </c>
      <c r="AN155" t="s">
        <v>172</v>
      </c>
      <c r="AO155" t="s">
        <v>172</v>
      </c>
      <c r="AP155" t="s">
        <v>172</v>
      </c>
      <c r="AQ155" t="s">
        <v>172</v>
      </c>
      <c r="AR155">
        <v>98</v>
      </c>
      <c r="AS155">
        <v>5.16</v>
      </c>
    </row>
    <row r="156" spans="1:45" x14ac:dyDescent="0.15">
      <c r="A156" t="s">
        <v>317</v>
      </c>
      <c r="B156">
        <v>395</v>
      </c>
      <c r="C156">
        <v>56.43</v>
      </c>
      <c r="D156">
        <v>2</v>
      </c>
      <c r="E156">
        <v>0.5</v>
      </c>
      <c r="F156">
        <v>2</v>
      </c>
      <c r="G156">
        <v>0.5</v>
      </c>
      <c r="H156">
        <v>13</v>
      </c>
      <c r="I156">
        <v>3.25</v>
      </c>
      <c r="J156">
        <v>71</v>
      </c>
      <c r="K156">
        <v>17.75</v>
      </c>
      <c r="L156">
        <v>5</v>
      </c>
      <c r="M156">
        <v>1.25</v>
      </c>
      <c r="N156">
        <v>5</v>
      </c>
      <c r="O156">
        <v>1.25</v>
      </c>
      <c r="P156">
        <v>12</v>
      </c>
      <c r="Q156">
        <v>3</v>
      </c>
      <c r="R156">
        <v>1</v>
      </c>
      <c r="S156">
        <v>0.25</v>
      </c>
      <c r="X156" t="s">
        <v>76</v>
      </c>
      <c r="Y156" t="s">
        <v>76</v>
      </c>
      <c r="AB156" t="s">
        <v>76</v>
      </c>
      <c r="AC156" t="s">
        <v>76</v>
      </c>
      <c r="AD156" t="s">
        <v>172</v>
      </c>
      <c r="AE156" t="s">
        <v>172</v>
      </c>
      <c r="AF156" t="s">
        <v>172</v>
      </c>
      <c r="AG156" t="s">
        <v>172</v>
      </c>
      <c r="AH156" t="s">
        <v>172</v>
      </c>
      <c r="AI156" t="s">
        <v>172</v>
      </c>
      <c r="AJ156" t="s">
        <v>172</v>
      </c>
      <c r="AK156" t="s">
        <v>172</v>
      </c>
      <c r="AL156" t="s">
        <v>172</v>
      </c>
      <c r="AM156" t="s">
        <v>172</v>
      </c>
      <c r="AN156" t="s">
        <v>172</v>
      </c>
      <c r="AO156" t="s">
        <v>172</v>
      </c>
      <c r="AP156" t="s">
        <v>172</v>
      </c>
      <c r="AQ156" t="s">
        <v>172</v>
      </c>
      <c r="AR156">
        <v>21</v>
      </c>
      <c r="AS156">
        <v>3</v>
      </c>
    </row>
    <row r="157" spans="1:45" x14ac:dyDescent="0.15">
      <c r="A157" t="s">
        <v>318</v>
      </c>
      <c r="B157">
        <v>325</v>
      </c>
      <c r="C157">
        <v>40.630000000000003</v>
      </c>
      <c r="D157" t="s">
        <v>76</v>
      </c>
      <c r="E157" t="s">
        <v>76</v>
      </c>
      <c r="F157" t="s">
        <v>76</v>
      </c>
      <c r="G157" t="s">
        <v>76</v>
      </c>
      <c r="H157">
        <v>7</v>
      </c>
      <c r="I157">
        <v>1.4</v>
      </c>
      <c r="J157">
        <v>19</v>
      </c>
      <c r="K157">
        <v>3.8</v>
      </c>
      <c r="L157" t="s">
        <v>76</v>
      </c>
      <c r="M157" t="s">
        <v>76</v>
      </c>
      <c r="N157">
        <v>2</v>
      </c>
      <c r="O157">
        <v>0.4</v>
      </c>
      <c r="P157">
        <v>7</v>
      </c>
      <c r="Q157">
        <v>1.4</v>
      </c>
      <c r="R157" t="s">
        <v>76</v>
      </c>
      <c r="S157" t="s">
        <v>76</v>
      </c>
      <c r="X157" t="s">
        <v>76</v>
      </c>
      <c r="Y157" t="s">
        <v>76</v>
      </c>
      <c r="AB157" t="s">
        <v>76</v>
      </c>
      <c r="AC157" t="s">
        <v>76</v>
      </c>
      <c r="AD157" t="s">
        <v>76</v>
      </c>
      <c r="AE157" t="s">
        <v>76</v>
      </c>
      <c r="AF157" t="s">
        <v>76</v>
      </c>
      <c r="AG157" t="s">
        <v>76</v>
      </c>
      <c r="AH157" t="s">
        <v>172</v>
      </c>
      <c r="AI157" t="s">
        <v>172</v>
      </c>
      <c r="AJ157" t="s">
        <v>172</v>
      </c>
      <c r="AK157" t="s">
        <v>172</v>
      </c>
      <c r="AL157" t="s">
        <v>172</v>
      </c>
      <c r="AM157" t="s">
        <v>172</v>
      </c>
      <c r="AN157" t="s">
        <v>172</v>
      </c>
      <c r="AO157" t="s">
        <v>172</v>
      </c>
      <c r="AP157" t="s">
        <v>172</v>
      </c>
      <c r="AQ157" t="s">
        <v>172</v>
      </c>
      <c r="AR157">
        <v>14</v>
      </c>
      <c r="AS157">
        <v>1.75</v>
      </c>
    </row>
    <row r="158" spans="1:45" x14ac:dyDescent="0.15">
      <c r="A158" t="s">
        <v>319</v>
      </c>
      <c r="B158">
        <v>1104</v>
      </c>
      <c r="C158">
        <v>52.57</v>
      </c>
      <c r="D158">
        <v>4</v>
      </c>
      <c r="E158">
        <v>0.31</v>
      </c>
      <c r="F158">
        <v>11</v>
      </c>
      <c r="G158">
        <v>0.85</v>
      </c>
      <c r="H158">
        <v>23</v>
      </c>
      <c r="I158">
        <v>1.77</v>
      </c>
      <c r="J158">
        <v>133</v>
      </c>
      <c r="K158">
        <v>10.23</v>
      </c>
      <c r="L158">
        <v>5</v>
      </c>
      <c r="M158">
        <v>0.38</v>
      </c>
      <c r="N158">
        <v>4</v>
      </c>
      <c r="O158">
        <v>0.31</v>
      </c>
      <c r="P158">
        <v>37</v>
      </c>
      <c r="Q158">
        <v>2.85</v>
      </c>
      <c r="R158">
        <v>2</v>
      </c>
      <c r="S158">
        <v>0.15</v>
      </c>
      <c r="X158">
        <v>1</v>
      </c>
      <c r="Y158">
        <v>0.08</v>
      </c>
      <c r="AB158">
        <v>2</v>
      </c>
      <c r="AC158">
        <v>0.15</v>
      </c>
      <c r="AD158" t="s">
        <v>76</v>
      </c>
      <c r="AE158" t="s">
        <v>76</v>
      </c>
      <c r="AF158" t="s">
        <v>76</v>
      </c>
      <c r="AG158" t="s">
        <v>76</v>
      </c>
      <c r="AH158" t="s">
        <v>76</v>
      </c>
      <c r="AI158" t="s">
        <v>76</v>
      </c>
      <c r="AJ158" t="s">
        <v>76</v>
      </c>
      <c r="AK158" t="s">
        <v>76</v>
      </c>
      <c r="AL158" t="s">
        <v>76</v>
      </c>
      <c r="AM158" t="s">
        <v>76</v>
      </c>
      <c r="AN158" t="s">
        <v>76</v>
      </c>
      <c r="AO158" t="s">
        <v>76</v>
      </c>
      <c r="AP158" t="s">
        <v>76</v>
      </c>
      <c r="AQ158" t="s">
        <v>76</v>
      </c>
      <c r="AR158">
        <v>107</v>
      </c>
      <c r="AS158">
        <v>5.0999999999999996</v>
      </c>
    </row>
    <row r="159" spans="1:45" x14ac:dyDescent="0.15">
      <c r="A159" t="s">
        <v>320</v>
      </c>
      <c r="B159">
        <v>686</v>
      </c>
      <c r="C159">
        <v>40.35</v>
      </c>
      <c r="D159">
        <v>7</v>
      </c>
      <c r="E159">
        <v>0.64</v>
      </c>
      <c r="F159">
        <v>4</v>
      </c>
      <c r="G159">
        <v>0.36</v>
      </c>
      <c r="H159">
        <v>14</v>
      </c>
      <c r="I159">
        <v>1.27</v>
      </c>
      <c r="J159">
        <v>71</v>
      </c>
      <c r="K159">
        <v>6.45</v>
      </c>
      <c r="L159" t="s">
        <v>76</v>
      </c>
      <c r="M159" t="s">
        <v>76</v>
      </c>
      <c r="N159">
        <v>4</v>
      </c>
      <c r="O159">
        <v>0.36</v>
      </c>
      <c r="P159">
        <v>28</v>
      </c>
      <c r="Q159">
        <v>2.5499999999999998</v>
      </c>
      <c r="R159">
        <v>1</v>
      </c>
      <c r="S159">
        <v>0.09</v>
      </c>
      <c r="X159" t="s">
        <v>76</v>
      </c>
      <c r="Y159" t="s">
        <v>76</v>
      </c>
      <c r="AB159" t="s">
        <v>76</v>
      </c>
      <c r="AC159" t="s">
        <v>76</v>
      </c>
      <c r="AD159" t="s">
        <v>76</v>
      </c>
      <c r="AE159" t="s">
        <v>76</v>
      </c>
      <c r="AF159">
        <v>1</v>
      </c>
      <c r="AG159">
        <v>1</v>
      </c>
      <c r="AH159" t="s">
        <v>76</v>
      </c>
      <c r="AI159" t="s">
        <v>76</v>
      </c>
      <c r="AJ159" t="s">
        <v>76</v>
      </c>
      <c r="AK159" t="s">
        <v>76</v>
      </c>
      <c r="AL159">
        <v>4</v>
      </c>
      <c r="AM159">
        <v>2</v>
      </c>
      <c r="AN159" t="s">
        <v>76</v>
      </c>
      <c r="AO159" t="s">
        <v>76</v>
      </c>
      <c r="AP159" t="s">
        <v>76</v>
      </c>
      <c r="AQ159" t="s">
        <v>76</v>
      </c>
      <c r="AR159">
        <v>39</v>
      </c>
      <c r="AS159">
        <v>2.29</v>
      </c>
    </row>
    <row r="160" spans="1:45" x14ac:dyDescent="0.15">
      <c r="A160" t="s">
        <v>321</v>
      </c>
      <c r="B160">
        <v>657</v>
      </c>
      <c r="C160">
        <v>59.73</v>
      </c>
      <c r="D160" t="s">
        <v>76</v>
      </c>
      <c r="E160" t="s">
        <v>76</v>
      </c>
      <c r="F160">
        <v>2</v>
      </c>
      <c r="G160">
        <v>0.28999999999999998</v>
      </c>
      <c r="H160">
        <v>22</v>
      </c>
      <c r="I160">
        <v>3.14</v>
      </c>
      <c r="J160">
        <v>49</v>
      </c>
      <c r="K160">
        <v>7</v>
      </c>
      <c r="L160" t="s">
        <v>76</v>
      </c>
      <c r="M160" t="s">
        <v>76</v>
      </c>
      <c r="N160">
        <v>2</v>
      </c>
      <c r="O160">
        <v>0.28999999999999998</v>
      </c>
      <c r="P160">
        <v>21</v>
      </c>
      <c r="Q160">
        <v>3</v>
      </c>
      <c r="R160">
        <v>3</v>
      </c>
      <c r="S160">
        <v>0.43</v>
      </c>
      <c r="X160" t="s">
        <v>76</v>
      </c>
      <c r="Y160" t="s">
        <v>76</v>
      </c>
      <c r="AB160" t="s">
        <v>76</v>
      </c>
      <c r="AC160" t="s">
        <v>76</v>
      </c>
      <c r="AD160" t="s">
        <v>76</v>
      </c>
      <c r="AE160" t="s">
        <v>76</v>
      </c>
      <c r="AF160" t="s">
        <v>76</v>
      </c>
      <c r="AG160" t="s">
        <v>76</v>
      </c>
      <c r="AH160" t="s">
        <v>172</v>
      </c>
      <c r="AI160" t="s">
        <v>172</v>
      </c>
      <c r="AJ160" t="s">
        <v>172</v>
      </c>
      <c r="AK160" t="s">
        <v>172</v>
      </c>
      <c r="AL160" t="s">
        <v>172</v>
      </c>
      <c r="AM160" t="s">
        <v>172</v>
      </c>
      <c r="AN160" t="s">
        <v>172</v>
      </c>
      <c r="AO160" t="s">
        <v>172</v>
      </c>
      <c r="AP160" t="s">
        <v>172</v>
      </c>
      <c r="AQ160" t="s">
        <v>172</v>
      </c>
      <c r="AR160">
        <v>64</v>
      </c>
      <c r="AS160">
        <v>5.82</v>
      </c>
    </row>
    <row r="161" spans="1:45" x14ac:dyDescent="0.15">
      <c r="A161" t="s">
        <v>322</v>
      </c>
      <c r="B161">
        <v>785</v>
      </c>
      <c r="C161">
        <v>49.06</v>
      </c>
      <c r="D161" t="s">
        <v>76</v>
      </c>
      <c r="E161" t="s">
        <v>76</v>
      </c>
      <c r="F161">
        <v>2</v>
      </c>
      <c r="G161">
        <v>0.2</v>
      </c>
      <c r="H161">
        <v>23</v>
      </c>
      <c r="I161">
        <v>2.2999999999999998</v>
      </c>
      <c r="J161">
        <v>82</v>
      </c>
      <c r="K161">
        <v>8.1999999999999993</v>
      </c>
      <c r="L161">
        <v>3</v>
      </c>
      <c r="M161">
        <v>0.3</v>
      </c>
      <c r="N161">
        <v>2</v>
      </c>
      <c r="O161">
        <v>0.2</v>
      </c>
      <c r="P161">
        <v>12</v>
      </c>
      <c r="Q161">
        <v>1.2</v>
      </c>
      <c r="R161">
        <v>2</v>
      </c>
      <c r="S161">
        <v>0.2</v>
      </c>
      <c r="X161">
        <v>1</v>
      </c>
      <c r="Y161">
        <v>0.1</v>
      </c>
      <c r="AB161" t="s">
        <v>76</v>
      </c>
      <c r="AC161" t="s">
        <v>76</v>
      </c>
      <c r="AD161" t="s">
        <v>76</v>
      </c>
      <c r="AE161" t="s">
        <v>76</v>
      </c>
      <c r="AF161" t="s">
        <v>76</v>
      </c>
      <c r="AG161" t="s">
        <v>76</v>
      </c>
      <c r="AH161" t="s">
        <v>76</v>
      </c>
      <c r="AI161" t="s">
        <v>76</v>
      </c>
      <c r="AJ161" t="s">
        <v>76</v>
      </c>
      <c r="AK161" t="s">
        <v>76</v>
      </c>
      <c r="AL161">
        <v>3</v>
      </c>
      <c r="AM161">
        <v>3</v>
      </c>
      <c r="AN161" t="s">
        <v>76</v>
      </c>
      <c r="AO161" t="s">
        <v>76</v>
      </c>
      <c r="AP161" t="s">
        <v>76</v>
      </c>
      <c r="AQ161" t="s">
        <v>76</v>
      </c>
      <c r="AR161">
        <v>67</v>
      </c>
      <c r="AS161">
        <v>4.1900000000000004</v>
      </c>
    </row>
    <row r="162" spans="1:45" x14ac:dyDescent="0.15">
      <c r="A162" t="s">
        <v>323</v>
      </c>
      <c r="B162">
        <v>353</v>
      </c>
      <c r="C162">
        <v>39.22</v>
      </c>
      <c r="D162">
        <v>3</v>
      </c>
      <c r="E162">
        <v>0.5</v>
      </c>
      <c r="F162" t="s">
        <v>76</v>
      </c>
      <c r="G162" t="s">
        <v>76</v>
      </c>
      <c r="H162">
        <v>6</v>
      </c>
      <c r="I162">
        <v>1</v>
      </c>
      <c r="J162">
        <v>34</v>
      </c>
      <c r="K162">
        <v>5.67</v>
      </c>
      <c r="L162" t="s">
        <v>76</v>
      </c>
      <c r="M162" t="s">
        <v>76</v>
      </c>
      <c r="N162" t="s">
        <v>76</v>
      </c>
      <c r="O162" t="s">
        <v>76</v>
      </c>
      <c r="P162">
        <v>15</v>
      </c>
      <c r="Q162">
        <v>2.5</v>
      </c>
      <c r="R162">
        <v>1</v>
      </c>
      <c r="S162">
        <v>0.17</v>
      </c>
      <c r="X162" t="s">
        <v>76</v>
      </c>
      <c r="Y162" t="s">
        <v>76</v>
      </c>
      <c r="AB162">
        <v>1</v>
      </c>
      <c r="AC162">
        <v>0.17</v>
      </c>
      <c r="AD162" t="s">
        <v>172</v>
      </c>
      <c r="AE162" t="s">
        <v>172</v>
      </c>
      <c r="AF162" t="s">
        <v>172</v>
      </c>
      <c r="AG162" t="s">
        <v>172</v>
      </c>
      <c r="AH162" t="s">
        <v>76</v>
      </c>
      <c r="AI162" t="s">
        <v>76</v>
      </c>
      <c r="AJ162" t="s">
        <v>76</v>
      </c>
      <c r="AK162" t="s">
        <v>76</v>
      </c>
      <c r="AL162" t="s">
        <v>76</v>
      </c>
      <c r="AM162" t="s">
        <v>76</v>
      </c>
      <c r="AN162" t="s">
        <v>76</v>
      </c>
      <c r="AO162" t="s">
        <v>76</v>
      </c>
      <c r="AP162" t="s">
        <v>76</v>
      </c>
      <c r="AQ162" t="s">
        <v>76</v>
      </c>
      <c r="AR162">
        <v>32</v>
      </c>
      <c r="AS162">
        <v>3.56</v>
      </c>
    </row>
    <row r="163" spans="1:45" x14ac:dyDescent="0.15">
      <c r="A163" t="s">
        <v>324</v>
      </c>
      <c r="B163">
        <v>639</v>
      </c>
      <c r="C163">
        <v>63.9</v>
      </c>
      <c r="D163" t="s">
        <v>76</v>
      </c>
      <c r="E163" t="s">
        <v>76</v>
      </c>
      <c r="F163" t="s">
        <v>76</v>
      </c>
      <c r="G163" t="s">
        <v>76</v>
      </c>
      <c r="H163">
        <v>20</v>
      </c>
      <c r="I163">
        <v>3.33</v>
      </c>
      <c r="J163">
        <v>55</v>
      </c>
      <c r="K163">
        <v>9.17</v>
      </c>
      <c r="L163">
        <v>2</v>
      </c>
      <c r="M163">
        <v>0.33</v>
      </c>
      <c r="N163">
        <v>10</v>
      </c>
      <c r="O163">
        <v>1.67</v>
      </c>
      <c r="P163">
        <v>14</v>
      </c>
      <c r="Q163">
        <v>2.33</v>
      </c>
      <c r="R163">
        <v>5</v>
      </c>
      <c r="S163">
        <v>0.83</v>
      </c>
      <c r="X163" t="s">
        <v>76</v>
      </c>
      <c r="Y163" t="s">
        <v>76</v>
      </c>
      <c r="AB163">
        <v>1</v>
      </c>
      <c r="AC163">
        <v>0.17</v>
      </c>
      <c r="AD163" t="s">
        <v>76</v>
      </c>
      <c r="AE163" t="s">
        <v>76</v>
      </c>
      <c r="AF163">
        <v>2</v>
      </c>
      <c r="AG163">
        <v>2</v>
      </c>
      <c r="AH163" t="s">
        <v>172</v>
      </c>
      <c r="AI163" t="s">
        <v>172</v>
      </c>
      <c r="AJ163" t="s">
        <v>172</v>
      </c>
      <c r="AK163" t="s">
        <v>172</v>
      </c>
      <c r="AL163" t="s">
        <v>172</v>
      </c>
      <c r="AM163" t="s">
        <v>172</v>
      </c>
      <c r="AN163" t="s">
        <v>172</v>
      </c>
      <c r="AO163" t="s">
        <v>172</v>
      </c>
      <c r="AP163" t="s">
        <v>172</v>
      </c>
      <c r="AQ163" t="s">
        <v>172</v>
      </c>
      <c r="AR163">
        <v>43</v>
      </c>
      <c r="AS163">
        <v>4.3</v>
      </c>
    </row>
    <row r="164" spans="1:45" x14ac:dyDescent="0.15">
      <c r="A164" t="s">
        <v>325</v>
      </c>
      <c r="B164">
        <v>452</v>
      </c>
      <c r="C164">
        <v>37.67</v>
      </c>
      <c r="D164">
        <v>5</v>
      </c>
      <c r="E164">
        <v>0.63</v>
      </c>
      <c r="F164" t="s">
        <v>76</v>
      </c>
      <c r="G164" t="s">
        <v>76</v>
      </c>
      <c r="H164">
        <v>19</v>
      </c>
      <c r="I164">
        <v>2.38</v>
      </c>
      <c r="J164">
        <v>29</v>
      </c>
      <c r="K164">
        <v>3.63</v>
      </c>
      <c r="L164">
        <v>10</v>
      </c>
      <c r="M164">
        <v>1.25</v>
      </c>
      <c r="N164">
        <v>1</v>
      </c>
      <c r="O164">
        <v>0.13</v>
      </c>
      <c r="P164">
        <v>4</v>
      </c>
      <c r="Q164">
        <v>0.5</v>
      </c>
      <c r="R164" t="s">
        <v>76</v>
      </c>
      <c r="S164" t="s">
        <v>76</v>
      </c>
      <c r="X164" t="s">
        <v>76</v>
      </c>
      <c r="Y164" t="s">
        <v>76</v>
      </c>
      <c r="AB164" t="s">
        <v>76</v>
      </c>
      <c r="AC164" t="s">
        <v>76</v>
      </c>
      <c r="AD164" t="s">
        <v>76</v>
      </c>
      <c r="AE164" t="s">
        <v>76</v>
      </c>
      <c r="AF164">
        <v>1</v>
      </c>
      <c r="AG164">
        <v>0.5</v>
      </c>
      <c r="AH164" t="s">
        <v>76</v>
      </c>
      <c r="AI164" t="s">
        <v>76</v>
      </c>
      <c r="AJ164" t="s">
        <v>76</v>
      </c>
      <c r="AK164" t="s">
        <v>76</v>
      </c>
      <c r="AL164" t="s">
        <v>76</v>
      </c>
      <c r="AM164" t="s">
        <v>76</v>
      </c>
      <c r="AN164" t="s">
        <v>76</v>
      </c>
      <c r="AO164" t="s">
        <v>76</v>
      </c>
      <c r="AP164" t="s">
        <v>76</v>
      </c>
      <c r="AQ164" t="s">
        <v>76</v>
      </c>
      <c r="AR164">
        <v>36</v>
      </c>
      <c r="AS164">
        <v>3</v>
      </c>
    </row>
    <row r="165" spans="1:45" x14ac:dyDescent="0.15">
      <c r="A165" t="s">
        <v>326</v>
      </c>
      <c r="B165">
        <v>375</v>
      </c>
      <c r="C165">
        <v>31.25</v>
      </c>
      <c r="D165">
        <v>1</v>
      </c>
      <c r="E165">
        <v>0.13</v>
      </c>
      <c r="F165" t="s">
        <v>76</v>
      </c>
      <c r="G165" t="s">
        <v>76</v>
      </c>
      <c r="H165">
        <v>22</v>
      </c>
      <c r="I165">
        <v>2.75</v>
      </c>
      <c r="J165">
        <v>36</v>
      </c>
      <c r="K165">
        <v>4.5</v>
      </c>
      <c r="L165">
        <v>5</v>
      </c>
      <c r="M165">
        <v>0.63</v>
      </c>
      <c r="N165">
        <v>2</v>
      </c>
      <c r="O165">
        <v>0.25</v>
      </c>
      <c r="P165">
        <v>8</v>
      </c>
      <c r="Q165">
        <v>1</v>
      </c>
      <c r="R165" t="s">
        <v>76</v>
      </c>
      <c r="S165" t="s">
        <v>76</v>
      </c>
      <c r="X165" t="s">
        <v>76</v>
      </c>
      <c r="Y165" t="s">
        <v>76</v>
      </c>
      <c r="AB165" t="s">
        <v>76</v>
      </c>
      <c r="AC165" t="s">
        <v>76</v>
      </c>
      <c r="AD165" t="s">
        <v>76</v>
      </c>
      <c r="AE165" t="s">
        <v>76</v>
      </c>
      <c r="AF165" t="s">
        <v>76</v>
      </c>
      <c r="AG165" t="s">
        <v>76</v>
      </c>
      <c r="AH165" t="s">
        <v>172</v>
      </c>
      <c r="AI165" t="s">
        <v>172</v>
      </c>
      <c r="AJ165" t="s">
        <v>172</v>
      </c>
      <c r="AK165" t="s">
        <v>172</v>
      </c>
      <c r="AL165" t="s">
        <v>172</v>
      </c>
      <c r="AM165" t="s">
        <v>172</v>
      </c>
      <c r="AN165" t="s">
        <v>172</v>
      </c>
      <c r="AO165" t="s">
        <v>172</v>
      </c>
      <c r="AP165" t="s">
        <v>172</v>
      </c>
      <c r="AQ165" t="s">
        <v>172</v>
      </c>
      <c r="AR165">
        <v>41</v>
      </c>
      <c r="AS165">
        <v>3.42</v>
      </c>
    </row>
    <row r="166" spans="1:45" x14ac:dyDescent="0.15">
      <c r="A166" t="s">
        <v>327</v>
      </c>
      <c r="B166">
        <v>231</v>
      </c>
      <c r="C166">
        <v>57.75</v>
      </c>
      <c r="D166">
        <v>1</v>
      </c>
      <c r="E166">
        <v>0.33</v>
      </c>
      <c r="F166" t="s">
        <v>76</v>
      </c>
      <c r="G166" t="s">
        <v>76</v>
      </c>
      <c r="H166">
        <v>1</v>
      </c>
      <c r="I166">
        <v>0.33</v>
      </c>
      <c r="J166">
        <v>10</v>
      </c>
      <c r="K166">
        <v>3.33</v>
      </c>
      <c r="L166" t="s">
        <v>76</v>
      </c>
      <c r="M166" t="s">
        <v>76</v>
      </c>
      <c r="N166" t="s">
        <v>76</v>
      </c>
      <c r="O166" t="s">
        <v>76</v>
      </c>
      <c r="P166">
        <v>3</v>
      </c>
      <c r="Q166">
        <v>1</v>
      </c>
      <c r="R166" t="s">
        <v>76</v>
      </c>
      <c r="S166" t="s">
        <v>76</v>
      </c>
      <c r="X166" t="s">
        <v>76</v>
      </c>
      <c r="Y166" t="s">
        <v>76</v>
      </c>
      <c r="AB166" t="s">
        <v>76</v>
      </c>
      <c r="AC166" t="s">
        <v>76</v>
      </c>
      <c r="AD166" t="s">
        <v>172</v>
      </c>
      <c r="AE166" t="s">
        <v>172</v>
      </c>
      <c r="AF166" t="s">
        <v>172</v>
      </c>
      <c r="AG166" t="s">
        <v>172</v>
      </c>
      <c r="AH166" t="s">
        <v>76</v>
      </c>
      <c r="AI166" t="s">
        <v>76</v>
      </c>
      <c r="AJ166" t="s">
        <v>76</v>
      </c>
      <c r="AK166" t="s">
        <v>76</v>
      </c>
      <c r="AL166">
        <v>4</v>
      </c>
      <c r="AM166">
        <v>2</v>
      </c>
      <c r="AN166" t="s">
        <v>76</v>
      </c>
      <c r="AO166" t="s">
        <v>76</v>
      </c>
      <c r="AP166" t="s">
        <v>76</v>
      </c>
      <c r="AQ166" t="s">
        <v>76</v>
      </c>
      <c r="AR166">
        <v>35</v>
      </c>
      <c r="AS166">
        <v>8.75</v>
      </c>
    </row>
    <row r="167" spans="1:45" x14ac:dyDescent="0.15">
      <c r="A167" t="s">
        <v>328</v>
      </c>
      <c r="B167">
        <v>1058</v>
      </c>
      <c r="C167">
        <v>52.9</v>
      </c>
      <c r="D167">
        <v>2</v>
      </c>
      <c r="E167">
        <v>0.15</v>
      </c>
      <c r="F167">
        <v>2</v>
      </c>
      <c r="G167">
        <v>0.15</v>
      </c>
      <c r="H167">
        <v>71</v>
      </c>
      <c r="I167">
        <v>5.46</v>
      </c>
      <c r="J167">
        <v>88</v>
      </c>
      <c r="K167">
        <v>6.77</v>
      </c>
      <c r="L167">
        <v>6</v>
      </c>
      <c r="M167">
        <v>0.46</v>
      </c>
      <c r="N167">
        <v>3</v>
      </c>
      <c r="O167">
        <v>0.23</v>
      </c>
      <c r="P167">
        <v>49</v>
      </c>
      <c r="Q167">
        <v>3.77</v>
      </c>
      <c r="R167">
        <v>3</v>
      </c>
      <c r="S167">
        <v>0.23</v>
      </c>
      <c r="X167" t="s">
        <v>76</v>
      </c>
      <c r="Y167" t="s">
        <v>76</v>
      </c>
      <c r="AB167">
        <v>1</v>
      </c>
      <c r="AC167">
        <v>0.08</v>
      </c>
      <c r="AD167" t="s">
        <v>76</v>
      </c>
      <c r="AE167" t="s">
        <v>76</v>
      </c>
      <c r="AF167">
        <v>3</v>
      </c>
      <c r="AG167">
        <v>1.5</v>
      </c>
      <c r="AH167" t="s">
        <v>172</v>
      </c>
      <c r="AI167" t="s">
        <v>172</v>
      </c>
      <c r="AJ167" t="s">
        <v>172</v>
      </c>
      <c r="AK167" t="s">
        <v>172</v>
      </c>
      <c r="AL167" t="s">
        <v>172</v>
      </c>
      <c r="AM167" t="s">
        <v>172</v>
      </c>
      <c r="AN167" t="s">
        <v>172</v>
      </c>
      <c r="AO167" t="s">
        <v>172</v>
      </c>
      <c r="AP167" t="s">
        <v>172</v>
      </c>
      <c r="AQ167" t="s">
        <v>172</v>
      </c>
      <c r="AR167">
        <v>83</v>
      </c>
      <c r="AS167">
        <v>4.1500000000000004</v>
      </c>
    </row>
    <row r="168" spans="1:45" x14ac:dyDescent="0.15">
      <c r="A168" t="s">
        <v>329</v>
      </c>
      <c r="B168">
        <v>353</v>
      </c>
      <c r="C168">
        <v>50.43</v>
      </c>
      <c r="D168">
        <v>1</v>
      </c>
      <c r="E168">
        <v>0.25</v>
      </c>
      <c r="F168" t="s">
        <v>76</v>
      </c>
      <c r="G168" t="s">
        <v>76</v>
      </c>
      <c r="H168">
        <v>6</v>
      </c>
      <c r="I168">
        <v>1.5</v>
      </c>
      <c r="J168">
        <v>28</v>
      </c>
      <c r="K168">
        <v>7</v>
      </c>
      <c r="L168">
        <v>3</v>
      </c>
      <c r="M168">
        <v>0.75</v>
      </c>
      <c r="N168">
        <v>4</v>
      </c>
      <c r="O168">
        <v>1</v>
      </c>
      <c r="P168">
        <v>8</v>
      </c>
      <c r="Q168">
        <v>2</v>
      </c>
      <c r="R168" t="s">
        <v>76</v>
      </c>
      <c r="S168" t="s">
        <v>76</v>
      </c>
      <c r="X168" t="s">
        <v>76</v>
      </c>
      <c r="Y168" t="s">
        <v>76</v>
      </c>
      <c r="AB168" t="s">
        <v>76</v>
      </c>
      <c r="AC168" t="s">
        <v>76</v>
      </c>
      <c r="AD168" t="s">
        <v>76</v>
      </c>
      <c r="AE168" t="s">
        <v>76</v>
      </c>
      <c r="AF168" t="s">
        <v>76</v>
      </c>
      <c r="AG168" t="s">
        <v>76</v>
      </c>
      <c r="AH168" t="s">
        <v>76</v>
      </c>
      <c r="AI168" t="s">
        <v>76</v>
      </c>
      <c r="AJ168" t="s">
        <v>76</v>
      </c>
      <c r="AK168" t="s">
        <v>76</v>
      </c>
      <c r="AL168" t="s">
        <v>76</v>
      </c>
      <c r="AM168" t="s">
        <v>76</v>
      </c>
      <c r="AN168" t="s">
        <v>76</v>
      </c>
      <c r="AO168" t="s">
        <v>76</v>
      </c>
      <c r="AP168" t="s">
        <v>76</v>
      </c>
      <c r="AQ168" t="s">
        <v>76</v>
      </c>
      <c r="AR168">
        <v>27</v>
      </c>
      <c r="AS168">
        <v>3.86</v>
      </c>
    </row>
    <row r="169" spans="1:45" x14ac:dyDescent="0.15">
      <c r="A169" t="s">
        <v>330</v>
      </c>
      <c r="B169">
        <v>429</v>
      </c>
      <c r="C169">
        <v>53.63</v>
      </c>
      <c r="D169">
        <v>1</v>
      </c>
      <c r="E169">
        <v>0.2</v>
      </c>
      <c r="F169">
        <v>2</v>
      </c>
      <c r="G169">
        <v>0.4</v>
      </c>
      <c r="H169">
        <v>10</v>
      </c>
      <c r="I169">
        <v>2</v>
      </c>
      <c r="J169">
        <v>6</v>
      </c>
      <c r="K169">
        <v>1.2</v>
      </c>
      <c r="L169">
        <v>1</v>
      </c>
      <c r="M169">
        <v>0.2</v>
      </c>
      <c r="N169">
        <v>2</v>
      </c>
      <c r="O169">
        <v>0.4</v>
      </c>
      <c r="P169">
        <v>13</v>
      </c>
      <c r="Q169">
        <v>2.6</v>
      </c>
      <c r="R169">
        <v>2</v>
      </c>
      <c r="S169">
        <v>0.4</v>
      </c>
      <c r="X169" t="s">
        <v>76</v>
      </c>
      <c r="Y169" t="s">
        <v>76</v>
      </c>
      <c r="AB169" t="s">
        <v>76</v>
      </c>
      <c r="AC169" t="s">
        <v>76</v>
      </c>
      <c r="AD169" t="s">
        <v>76</v>
      </c>
      <c r="AE169" t="s">
        <v>76</v>
      </c>
      <c r="AF169" t="s">
        <v>76</v>
      </c>
      <c r="AG169" t="s">
        <v>76</v>
      </c>
      <c r="AH169" t="s">
        <v>76</v>
      </c>
      <c r="AI169" t="s">
        <v>76</v>
      </c>
      <c r="AJ169" t="s">
        <v>76</v>
      </c>
      <c r="AK169" t="s">
        <v>76</v>
      </c>
      <c r="AL169">
        <v>2</v>
      </c>
      <c r="AM169">
        <v>2</v>
      </c>
      <c r="AN169" t="s">
        <v>76</v>
      </c>
      <c r="AO169" t="s">
        <v>76</v>
      </c>
      <c r="AP169" t="s">
        <v>76</v>
      </c>
      <c r="AQ169" t="s">
        <v>76</v>
      </c>
      <c r="AR169">
        <v>44</v>
      </c>
      <c r="AS169">
        <v>5.5</v>
      </c>
    </row>
    <row r="170" spans="1:45" x14ac:dyDescent="0.15">
      <c r="A170" t="s">
        <v>331</v>
      </c>
      <c r="B170">
        <v>807</v>
      </c>
      <c r="C170">
        <v>57.64</v>
      </c>
      <c r="D170">
        <v>11</v>
      </c>
      <c r="E170">
        <v>1.22</v>
      </c>
      <c r="F170" t="s">
        <v>76</v>
      </c>
      <c r="G170" t="s">
        <v>76</v>
      </c>
      <c r="H170">
        <v>21</v>
      </c>
      <c r="I170">
        <v>2.33</v>
      </c>
      <c r="J170">
        <v>77</v>
      </c>
      <c r="K170">
        <v>8.56</v>
      </c>
      <c r="L170">
        <v>11</v>
      </c>
      <c r="M170">
        <v>1.22</v>
      </c>
      <c r="N170">
        <v>3</v>
      </c>
      <c r="O170">
        <v>0.33</v>
      </c>
      <c r="P170">
        <v>40</v>
      </c>
      <c r="Q170">
        <v>4.4400000000000004</v>
      </c>
      <c r="R170">
        <v>1</v>
      </c>
      <c r="S170">
        <v>0.11</v>
      </c>
      <c r="X170" t="s">
        <v>76</v>
      </c>
      <c r="Y170" t="s">
        <v>76</v>
      </c>
      <c r="AB170">
        <v>1</v>
      </c>
      <c r="AC170">
        <v>0.11</v>
      </c>
      <c r="AD170" t="s">
        <v>76</v>
      </c>
      <c r="AE170" t="s">
        <v>76</v>
      </c>
      <c r="AF170" t="s">
        <v>76</v>
      </c>
      <c r="AG170" t="s">
        <v>76</v>
      </c>
      <c r="AH170" t="s">
        <v>172</v>
      </c>
      <c r="AI170" t="s">
        <v>172</v>
      </c>
      <c r="AJ170" t="s">
        <v>172</v>
      </c>
      <c r="AK170" t="s">
        <v>172</v>
      </c>
      <c r="AL170" t="s">
        <v>172</v>
      </c>
      <c r="AM170" t="s">
        <v>172</v>
      </c>
      <c r="AN170" t="s">
        <v>172</v>
      </c>
      <c r="AO170" t="s">
        <v>172</v>
      </c>
      <c r="AP170" t="s">
        <v>172</v>
      </c>
      <c r="AQ170" t="s">
        <v>172</v>
      </c>
      <c r="AR170">
        <v>53</v>
      </c>
      <c r="AS170">
        <v>3.79</v>
      </c>
    </row>
    <row r="171" spans="1:45" x14ac:dyDescent="0.15">
      <c r="A171" t="s">
        <v>332</v>
      </c>
      <c r="B171">
        <v>148</v>
      </c>
      <c r="C171">
        <v>29.6</v>
      </c>
      <c r="D171" t="s">
        <v>76</v>
      </c>
      <c r="E171" t="s">
        <v>76</v>
      </c>
      <c r="F171" t="s">
        <v>76</v>
      </c>
      <c r="G171" t="s">
        <v>76</v>
      </c>
      <c r="H171">
        <v>1</v>
      </c>
      <c r="I171">
        <v>0.33</v>
      </c>
      <c r="J171">
        <v>25</v>
      </c>
      <c r="K171">
        <v>8.33</v>
      </c>
      <c r="L171" t="s">
        <v>76</v>
      </c>
      <c r="M171" t="s">
        <v>76</v>
      </c>
      <c r="N171">
        <v>1</v>
      </c>
      <c r="O171">
        <v>0.33</v>
      </c>
      <c r="P171">
        <v>3</v>
      </c>
      <c r="Q171">
        <v>1</v>
      </c>
      <c r="R171" t="s">
        <v>76</v>
      </c>
      <c r="S171" t="s">
        <v>76</v>
      </c>
      <c r="X171" t="s">
        <v>76</v>
      </c>
      <c r="Y171" t="s">
        <v>76</v>
      </c>
      <c r="AB171" t="s">
        <v>76</v>
      </c>
      <c r="AC171" t="s">
        <v>76</v>
      </c>
      <c r="AD171" t="s">
        <v>76</v>
      </c>
      <c r="AE171" t="s">
        <v>76</v>
      </c>
      <c r="AF171">
        <v>1</v>
      </c>
      <c r="AG171">
        <v>1</v>
      </c>
      <c r="AH171" t="s">
        <v>172</v>
      </c>
      <c r="AI171" t="s">
        <v>172</v>
      </c>
      <c r="AJ171" t="s">
        <v>172</v>
      </c>
      <c r="AK171" t="s">
        <v>172</v>
      </c>
      <c r="AL171" t="s">
        <v>172</v>
      </c>
      <c r="AM171" t="s">
        <v>172</v>
      </c>
      <c r="AN171" t="s">
        <v>172</v>
      </c>
      <c r="AO171" t="s">
        <v>172</v>
      </c>
      <c r="AP171" t="s">
        <v>172</v>
      </c>
      <c r="AQ171" t="s">
        <v>172</v>
      </c>
      <c r="AR171">
        <v>12</v>
      </c>
      <c r="AS171">
        <v>2.4</v>
      </c>
    </row>
    <row r="172" spans="1:45" x14ac:dyDescent="0.15">
      <c r="A172" t="s">
        <v>333</v>
      </c>
      <c r="B172">
        <v>1995</v>
      </c>
      <c r="C172">
        <v>60.45</v>
      </c>
      <c r="D172">
        <v>7</v>
      </c>
      <c r="E172">
        <v>0.33</v>
      </c>
      <c r="F172">
        <v>3</v>
      </c>
      <c r="G172">
        <v>0.14000000000000001</v>
      </c>
      <c r="H172">
        <v>63</v>
      </c>
      <c r="I172">
        <v>3</v>
      </c>
      <c r="J172">
        <v>156</v>
      </c>
      <c r="K172">
        <v>7.43</v>
      </c>
      <c r="L172">
        <v>11</v>
      </c>
      <c r="M172">
        <v>0.52</v>
      </c>
      <c r="N172">
        <v>11</v>
      </c>
      <c r="O172">
        <v>0.52</v>
      </c>
      <c r="P172">
        <v>46</v>
      </c>
      <c r="Q172">
        <v>2.19</v>
      </c>
      <c r="R172">
        <v>6</v>
      </c>
      <c r="S172">
        <v>0.28999999999999998</v>
      </c>
      <c r="X172" t="s">
        <v>76</v>
      </c>
      <c r="Y172" t="s">
        <v>76</v>
      </c>
      <c r="AB172" t="s">
        <v>76</v>
      </c>
      <c r="AC172" t="s">
        <v>76</v>
      </c>
      <c r="AD172" t="s">
        <v>76</v>
      </c>
      <c r="AE172" t="s">
        <v>76</v>
      </c>
      <c r="AF172">
        <v>4</v>
      </c>
      <c r="AG172">
        <v>1.33</v>
      </c>
      <c r="AH172">
        <v>1</v>
      </c>
      <c r="AI172">
        <v>0.33</v>
      </c>
      <c r="AJ172" t="s">
        <v>76</v>
      </c>
      <c r="AK172" t="s">
        <v>76</v>
      </c>
      <c r="AL172">
        <v>11</v>
      </c>
      <c r="AM172">
        <v>3.67</v>
      </c>
      <c r="AN172" t="s">
        <v>76</v>
      </c>
      <c r="AO172" t="s">
        <v>76</v>
      </c>
      <c r="AP172" t="s">
        <v>76</v>
      </c>
      <c r="AQ172" t="s">
        <v>76</v>
      </c>
      <c r="AR172">
        <v>117</v>
      </c>
      <c r="AS172">
        <v>3.55</v>
      </c>
    </row>
    <row r="173" spans="1:45" x14ac:dyDescent="0.15">
      <c r="A173" t="s">
        <v>334</v>
      </c>
      <c r="B173">
        <v>645</v>
      </c>
      <c r="C173">
        <v>46.07</v>
      </c>
      <c r="D173" t="s">
        <v>76</v>
      </c>
      <c r="E173" t="s">
        <v>76</v>
      </c>
      <c r="F173">
        <v>1</v>
      </c>
      <c r="G173">
        <v>0.13</v>
      </c>
      <c r="H173">
        <v>1</v>
      </c>
      <c r="I173">
        <v>0.13</v>
      </c>
      <c r="J173">
        <v>39</v>
      </c>
      <c r="K173">
        <v>4.88</v>
      </c>
      <c r="L173">
        <v>2</v>
      </c>
      <c r="M173">
        <v>0.25</v>
      </c>
      <c r="N173">
        <v>5</v>
      </c>
      <c r="O173">
        <v>0.63</v>
      </c>
      <c r="P173">
        <v>12</v>
      </c>
      <c r="Q173">
        <v>1.5</v>
      </c>
      <c r="R173" t="s">
        <v>76</v>
      </c>
      <c r="S173" t="s">
        <v>76</v>
      </c>
      <c r="X173" t="s">
        <v>76</v>
      </c>
      <c r="Y173" t="s">
        <v>76</v>
      </c>
      <c r="AB173" t="s">
        <v>76</v>
      </c>
      <c r="AC173" t="s">
        <v>76</v>
      </c>
      <c r="AD173" t="s">
        <v>76</v>
      </c>
      <c r="AE173" t="s">
        <v>76</v>
      </c>
      <c r="AF173" t="s">
        <v>76</v>
      </c>
      <c r="AG173" t="s">
        <v>76</v>
      </c>
      <c r="AH173" t="s">
        <v>76</v>
      </c>
      <c r="AI173" t="s">
        <v>76</v>
      </c>
      <c r="AJ173" t="s">
        <v>76</v>
      </c>
      <c r="AK173" t="s">
        <v>76</v>
      </c>
      <c r="AL173">
        <v>7</v>
      </c>
      <c r="AM173">
        <v>7</v>
      </c>
      <c r="AN173" t="s">
        <v>76</v>
      </c>
      <c r="AO173" t="s">
        <v>76</v>
      </c>
      <c r="AP173" t="s">
        <v>76</v>
      </c>
      <c r="AQ173" t="s">
        <v>76</v>
      </c>
      <c r="AR173">
        <v>59</v>
      </c>
      <c r="AS173">
        <v>4.21</v>
      </c>
    </row>
    <row r="174" spans="1:45" x14ac:dyDescent="0.15">
      <c r="A174" t="s">
        <v>335</v>
      </c>
      <c r="B174">
        <v>1923</v>
      </c>
      <c r="C174">
        <v>106.83</v>
      </c>
      <c r="D174">
        <v>2</v>
      </c>
      <c r="E174">
        <v>0.18</v>
      </c>
      <c r="F174">
        <v>3</v>
      </c>
      <c r="G174">
        <v>0.27</v>
      </c>
      <c r="H174">
        <v>22</v>
      </c>
      <c r="I174">
        <v>2</v>
      </c>
      <c r="J174">
        <v>82</v>
      </c>
      <c r="K174">
        <v>7.45</v>
      </c>
      <c r="L174">
        <v>2</v>
      </c>
      <c r="M174">
        <v>0.18</v>
      </c>
      <c r="N174">
        <v>11</v>
      </c>
      <c r="O174">
        <v>1</v>
      </c>
      <c r="P174">
        <v>36</v>
      </c>
      <c r="Q174">
        <v>3.27</v>
      </c>
      <c r="R174" t="s">
        <v>76</v>
      </c>
      <c r="S174" t="s">
        <v>76</v>
      </c>
      <c r="X174" t="s">
        <v>76</v>
      </c>
      <c r="Y174" t="s">
        <v>76</v>
      </c>
      <c r="AB174" t="s">
        <v>76</v>
      </c>
      <c r="AC174" t="s">
        <v>76</v>
      </c>
      <c r="AD174" t="s">
        <v>76</v>
      </c>
      <c r="AE174" t="s">
        <v>76</v>
      </c>
      <c r="AF174">
        <v>1</v>
      </c>
      <c r="AG174">
        <v>0.5</v>
      </c>
      <c r="AH174" t="s">
        <v>76</v>
      </c>
      <c r="AI174" t="s">
        <v>76</v>
      </c>
      <c r="AJ174" t="s">
        <v>76</v>
      </c>
      <c r="AK174" t="s">
        <v>76</v>
      </c>
      <c r="AL174" t="s">
        <v>76</v>
      </c>
      <c r="AM174" t="s">
        <v>76</v>
      </c>
      <c r="AN174" t="s">
        <v>76</v>
      </c>
      <c r="AO174" t="s">
        <v>76</v>
      </c>
      <c r="AP174" t="s">
        <v>76</v>
      </c>
      <c r="AQ174" t="s">
        <v>76</v>
      </c>
      <c r="AR174">
        <v>111</v>
      </c>
      <c r="AS174">
        <v>6.17</v>
      </c>
    </row>
    <row r="175" spans="1:45" x14ac:dyDescent="0.15">
      <c r="A175" t="s">
        <v>336</v>
      </c>
      <c r="B175">
        <v>933</v>
      </c>
      <c r="C175">
        <v>71.77</v>
      </c>
      <c r="D175" t="s">
        <v>76</v>
      </c>
      <c r="E175" t="s">
        <v>76</v>
      </c>
      <c r="F175" t="s">
        <v>76</v>
      </c>
      <c r="G175" t="s">
        <v>76</v>
      </c>
      <c r="H175">
        <v>12</v>
      </c>
      <c r="I175">
        <v>1.5</v>
      </c>
      <c r="J175">
        <v>21</v>
      </c>
      <c r="K175">
        <v>2.63</v>
      </c>
      <c r="L175">
        <v>1</v>
      </c>
      <c r="M175">
        <v>0.13</v>
      </c>
      <c r="N175">
        <v>1</v>
      </c>
      <c r="O175">
        <v>0.13</v>
      </c>
      <c r="P175">
        <v>22</v>
      </c>
      <c r="Q175">
        <v>2.75</v>
      </c>
      <c r="R175" t="s">
        <v>76</v>
      </c>
      <c r="S175" t="s">
        <v>76</v>
      </c>
      <c r="X175" t="s">
        <v>76</v>
      </c>
      <c r="Y175" t="s">
        <v>76</v>
      </c>
      <c r="AB175">
        <v>1</v>
      </c>
      <c r="AC175">
        <v>0.13</v>
      </c>
      <c r="AD175" t="s">
        <v>76</v>
      </c>
      <c r="AE175" t="s">
        <v>76</v>
      </c>
      <c r="AF175" t="s">
        <v>76</v>
      </c>
      <c r="AG175" t="s">
        <v>76</v>
      </c>
      <c r="AH175" t="s">
        <v>172</v>
      </c>
      <c r="AI175" t="s">
        <v>172</v>
      </c>
      <c r="AJ175" t="s">
        <v>172</v>
      </c>
      <c r="AK175" t="s">
        <v>172</v>
      </c>
      <c r="AL175" t="s">
        <v>172</v>
      </c>
      <c r="AM175" t="s">
        <v>172</v>
      </c>
      <c r="AN175" t="s">
        <v>172</v>
      </c>
      <c r="AO175" t="s">
        <v>172</v>
      </c>
      <c r="AP175" t="s">
        <v>172</v>
      </c>
      <c r="AQ175" t="s">
        <v>172</v>
      </c>
      <c r="AR175">
        <v>64</v>
      </c>
      <c r="AS175">
        <v>4.92</v>
      </c>
    </row>
    <row r="176" spans="1:45" x14ac:dyDescent="0.15">
      <c r="A176" t="s">
        <v>337</v>
      </c>
      <c r="B176">
        <v>84</v>
      </c>
      <c r="C176">
        <v>42</v>
      </c>
      <c r="D176" t="s">
        <v>76</v>
      </c>
      <c r="E176" t="s">
        <v>76</v>
      </c>
      <c r="F176" t="s">
        <v>76</v>
      </c>
      <c r="G176" t="s">
        <v>76</v>
      </c>
      <c r="H176" t="s">
        <v>76</v>
      </c>
      <c r="I176" t="s">
        <v>76</v>
      </c>
      <c r="J176" t="s">
        <v>76</v>
      </c>
      <c r="K176" t="s">
        <v>76</v>
      </c>
      <c r="L176" t="s">
        <v>76</v>
      </c>
      <c r="M176" t="s">
        <v>76</v>
      </c>
      <c r="N176" t="s">
        <v>76</v>
      </c>
      <c r="O176" t="s">
        <v>76</v>
      </c>
      <c r="P176" t="s">
        <v>76</v>
      </c>
      <c r="Q176" t="s">
        <v>76</v>
      </c>
      <c r="R176" t="s">
        <v>76</v>
      </c>
      <c r="S176" t="s">
        <v>76</v>
      </c>
      <c r="X176" t="s">
        <v>76</v>
      </c>
      <c r="Y176" t="s">
        <v>76</v>
      </c>
      <c r="AB176" t="s">
        <v>76</v>
      </c>
      <c r="AC176" t="s">
        <v>76</v>
      </c>
      <c r="AD176" t="s">
        <v>172</v>
      </c>
      <c r="AE176" t="s">
        <v>172</v>
      </c>
      <c r="AF176" t="s">
        <v>172</v>
      </c>
      <c r="AG176" t="s">
        <v>172</v>
      </c>
      <c r="AH176" t="s">
        <v>76</v>
      </c>
      <c r="AI176" t="s">
        <v>76</v>
      </c>
      <c r="AJ176" t="s">
        <v>76</v>
      </c>
      <c r="AK176" t="s">
        <v>76</v>
      </c>
      <c r="AL176" t="s">
        <v>76</v>
      </c>
      <c r="AM176" t="s">
        <v>76</v>
      </c>
      <c r="AN176" t="s">
        <v>76</v>
      </c>
      <c r="AO176" t="s">
        <v>76</v>
      </c>
      <c r="AP176" t="s">
        <v>76</v>
      </c>
      <c r="AQ176" t="s">
        <v>76</v>
      </c>
      <c r="AR176">
        <v>7</v>
      </c>
      <c r="AS176">
        <v>3.5</v>
      </c>
    </row>
    <row r="177" spans="1:45" x14ac:dyDescent="0.15">
      <c r="A177" t="s">
        <v>338</v>
      </c>
      <c r="B177">
        <v>832</v>
      </c>
      <c r="C177">
        <v>59.43</v>
      </c>
      <c r="D177">
        <v>4</v>
      </c>
      <c r="E177">
        <v>0.44</v>
      </c>
      <c r="F177" t="s">
        <v>76</v>
      </c>
      <c r="G177" t="s">
        <v>76</v>
      </c>
      <c r="H177">
        <v>11</v>
      </c>
      <c r="I177">
        <v>1.22</v>
      </c>
      <c r="J177">
        <v>30</v>
      </c>
      <c r="K177">
        <v>3.33</v>
      </c>
      <c r="L177" t="s">
        <v>76</v>
      </c>
      <c r="M177" t="s">
        <v>76</v>
      </c>
      <c r="N177">
        <v>5</v>
      </c>
      <c r="O177">
        <v>0.56000000000000005</v>
      </c>
      <c r="P177">
        <v>14</v>
      </c>
      <c r="Q177">
        <v>1.56</v>
      </c>
      <c r="R177">
        <v>1</v>
      </c>
      <c r="S177">
        <v>0.11</v>
      </c>
      <c r="X177" t="s">
        <v>76</v>
      </c>
      <c r="Y177" t="s">
        <v>76</v>
      </c>
      <c r="AB177" t="s">
        <v>76</v>
      </c>
      <c r="AC177" t="s">
        <v>76</v>
      </c>
      <c r="AD177" t="s">
        <v>76</v>
      </c>
      <c r="AE177" t="s">
        <v>76</v>
      </c>
      <c r="AF177">
        <v>2</v>
      </c>
      <c r="AG177">
        <v>2</v>
      </c>
      <c r="AH177" t="s">
        <v>172</v>
      </c>
      <c r="AI177" t="s">
        <v>172</v>
      </c>
      <c r="AJ177" t="s">
        <v>172</v>
      </c>
      <c r="AK177" t="s">
        <v>172</v>
      </c>
      <c r="AL177" t="s">
        <v>172</v>
      </c>
      <c r="AM177" t="s">
        <v>172</v>
      </c>
      <c r="AN177" t="s">
        <v>172</v>
      </c>
      <c r="AO177" t="s">
        <v>172</v>
      </c>
      <c r="AP177" t="s">
        <v>172</v>
      </c>
      <c r="AQ177" t="s">
        <v>172</v>
      </c>
      <c r="AR177">
        <v>70</v>
      </c>
      <c r="AS177">
        <v>5</v>
      </c>
    </row>
    <row r="178" spans="1:45" x14ac:dyDescent="0.15">
      <c r="A178" t="s">
        <v>339</v>
      </c>
      <c r="B178">
        <v>1351</v>
      </c>
      <c r="C178">
        <v>64.33</v>
      </c>
      <c r="D178">
        <v>2</v>
      </c>
      <c r="E178">
        <v>0.14000000000000001</v>
      </c>
      <c r="F178" t="s">
        <v>76</v>
      </c>
      <c r="G178" t="s">
        <v>76</v>
      </c>
      <c r="H178">
        <v>34</v>
      </c>
      <c r="I178">
        <v>2.4300000000000002</v>
      </c>
      <c r="J178">
        <v>46</v>
      </c>
      <c r="K178">
        <v>3.29</v>
      </c>
      <c r="L178">
        <v>5</v>
      </c>
      <c r="M178">
        <v>0.36</v>
      </c>
      <c r="N178">
        <v>6</v>
      </c>
      <c r="O178">
        <v>0.43</v>
      </c>
      <c r="P178">
        <v>17</v>
      </c>
      <c r="Q178">
        <v>1.21</v>
      </c>
      <c r="R178">
        <v>1</v>
      </c>
      <c r="S178">
        <v>7.0000000000000007E-2</v>
      </c>
      <c r="X178" t="s">
        <v>76</v>
      </c>
      <c r="Y178" t="s">
        <v>76</v>
      </c>
      <c r="AB178" t="s">
        <v>76</v>
      </c>
      <c r="AC178" t="s">
        <v>76</v>
      </c>
      <c r="AD178" t="s">
        <v>76</v>
      </c>
      <c r="AE178" t="s">
        <v>76</v>
      </c>
      <c r="AF178" t="s">
        <v>76</v>
      </c>
      <c r="AG178" t="s">
        <v>76</v>
      </c>
      <c r="AH178" t="s">
        <v>76</v>
      </c>
      <c r="AI178" t="s">
        <v>76</v>
      </c>
      <c r="AJ178" t="s">
        <v>76</v>
      </c>
      <c r="AK178" t="s">
        <v>76</v>
      </c>
      <c r="AL178">
        <v>1</v>
      </c>
      <c r="AM178">
        <v>1</v>
      </c>
      <c r="AN178" t="s">
        <v>76</v>
      </c>
      <c r="AO178" t="s">
        <v>76</v>
      </c>
      <c r="AP178" t="s">
        <v>76</v>
      </c>
      <c r="AQ178" t="s">
        <v>76</v>
      </c>
      <c r="AR178">
        <v>110</v>
      </c>
      <c r="AS178">
        <v>5.24</v>
      </c>
    </row>
    <row r="179" spans="1:45" x14ac:dyDescent="0.15">
      <c r="A179" t="s">
        <v>340</v>
      </c>
      <c r="B179">
        <v>1634</v>
      </c>
      <c r="C179">
        <v>71.040000000000006</v>
      </c>
      <c r="D179">
        <v>10</v>
      </c>
      <c r="E179">
        <v>0.67</v>
      </c>
      <c r="F179">
        <v>2</v>
      </c>
      <c r="G179">
        <v>0.13</v>
      </c>
      <c r="H179">
        <v>102</v>
      </c>
      <c r="I179">
        <v>6.8</v>
      </c>
      <c r="J179">
        <v>117</v>
      </c>
      <c r="K179">
        <v>7.8</v>
      </c>
      <c r="L179">
        <v>4</v>
      </c>
      <c r="M179">
        <v>0.27</v>
      </c>
      <c r="N179">
        <v>2</v>
      </c>
      <c r="O179">
        <v>0.13</v>
      </c>
      <c r="P179">
        <v>68</v>
      </c>
      <c r="Q179">
        <v>4.53</v>
      </c>
      <c r="R179">
        <v>4</v>
      </c>
      <c r="S179">
        <v>0.27</v>
      </c>
      <c r="X179">
        <v>1</v>
      </c>
      <c r="Y179">
        <v>7.0000000000000007E-2</v>
      </c>
      <c r="AB179">
        <v>2</v>
      </c>
      <c r="AC179">
        <v>0.13</v>
      </c>
      <c r="AD179" t="s">
        <v>76</v>
      </c>
      <c r="AE179" t="s">
        <v>76</v>
      </c>
      <c r="AF179" t="s">
        <v>76</v>
      </c>
      <c r="AG179" t="s">
        <v>76</v>
      </c>
      <c r="AH179" t="s">
        <v>76</v>
      </c>
      <c r="AI179" t="s">
        <v>76</v>
      </c>
      <c r="AJ179" t="s">
        <v>76</v>
      </c>
      <c r="AK179" t="s">
        <v>76</v>
      </c>
      <c r="AL179">
        <v>6</v>
      </c>
      <c r="AM179">
        <v>3</v>
      </c>
      <c r="AN179" t="s">
        <v>76</v>
      </c>
      <c r="AO179" t="s">
        <v>76</v>
      </c>
      <c r="AP179" t="s">
        <v>76</v>
      </c>
      <c r="AQ179" t="s">
        <v>76</v>
      </c>
      <c r="AR179">
        <v>140</v>
      </c>
      <c r="AS179">
        <v>6.09</v>
      </c>
    </row>
    <row r="180" spans="1:45" x14ac:dyDescent="0.15">
      <c r="A180" t="s">
        <v>341</v>
      </c>
      <c r="B180" t="s">
        <v>172</v>
      </c>
      <c r="C180" t="s">
        <v>172</v>
      </c>
      <c r="D180" t="s">
        <v>172</v>
      </c>
      <c r="E180" t="s">
        <v>172</v>
      </c>
      <c r="F180" t="s">
        <v>172</v>
      </c>
      <c r="G180" t="s">
        <v>172</v>
      </c>
      <c r="H180" t="s">
        <v>172</v>
      </c>
      <c r="I180" t="s">
        <v>172</v>
      </c>
      <c r="J180" t="s">
        <v>172</v>
      </c>
      <c r="K180" t="s">
        <v>172</v>
      </c>
      <c r="L180" t="s">
        <v>172</v>
      </c>
      <c r="M180" t="s">
        <v>172</v>
      </c>
      <c r="N180" t="s">
        <v>172</v>
      </c>
      <c r="O180" t="s">
        <v>172</v>
      </c>
      <c r="P180" t="s">
        <v>172</v>
      </c>
      <c r="Q180" t="s">
        <v>172</v>
      </c>
      <c r="R180" t="s">
        <v>172</v>
      </c>
      <c r="S180" t="s">
        <v>172</v>
      </c>
      <c r="X180" t="s">
        <v>172</v>
      </c>
      <c r="Y180" t="s">
        <v>172</v>
      </c>
      <c r="AB180" t="s">
        <v>172</v>
      </c>
      <c r="AC180" t="s">
        <v>172</v>
      </c>
      <c r="AD180" t="s">
        <v>172</v>
      </c>
      <c r="AE180" t="s">
        <v>172</v>
      </c>
      <c r="AF180" t="s">
        <v>172</v>
      </c>
      <c r="AG180" t="s">
        <v>172</v>
      </c>
      <c r="AH180" t="s">
        <v>172</v>
      </c>
      <c r="AI180" t="s">
        <v>172</v>
      </c>
      <c r="AJ180" t="s">
        <v>172</v>
      </c>
      <c r="AK180" t="s">
        <v>172</v>
      </c>
      <c r="AL180" t="s">
        <v>172</v>
      </c>
      <c r="AM180" t="s">
        <v>172</v>
      </c>
      <c r="AN180" t="s">
        <v>172</v>
      </c>
      <c r="AO180" t="s">
        <v>172</v>
      </c>
      <c r="AP180" t="s">
        <v>172</v>
      </c>
      <c r="AQ180" t="s">
        <v>172</v>
      </c>
      <c r="AR180" t="s">
        <v>172</v>
      </c>
      <c r="AS180" t="s">
        <v>172</v>
      </c>
    </row>
    <row r="181" spans="1:45" x14ac:dyDescent="0.15">
      <c r="A181" t="s">
        <v>342</v>
      </c>
      <c r="B181">
        <v>943</v>
      </c>
      <c r="C181">
        <v>117.88</v>
      </c>
      <c r="D181" t="s">
        <v>76</v>
      </c>
      <c r="E181" t="s">
        <v>76</v>
      </c>
      <c r="F181" t="s">
        <v>76</v>
      </c>
      <c r="G181" t="s">
        <v>76</v>
      </c>
      <c r="H181">
        <v>6</v>
      </c>
      <c r="I181">
        <v>1.2</v>
      </c>
      <c r="J181">
        <v>29</v>
      </c>
      <c r="K181">
        <v>5.8</v>
      </c>
      <c r="L181">
        <v>1</v>
      </c>
      <c r="M181">
        <v>0.2</v>
      </c>
      <c r="N181">
        <v>5</v>
      </c>
      <c r="O181">
        <v>1</v>
      </c>
      <c r="P181">
        <v>10</v>
      </c>
      <c r="Q181">
        <v>2</v>
      </c>
      <c r="R181">
        <v>1</v>
      </c>
      <c r="S181">
        <v>0.2</v>
      </c>
      <c r="X181">
        <v>1</v>
      </c>
      <c r="Y181">
        <v>0.2</v>
      </c>
      <c r="AB181" t="s">
        <v>76</v>
      </c>
      <c r="AC181" t="s">
        <v>76</v>
      </c>
      <c r="AD181" t="s">
        <v>76</v>
      </c>
      <c r="AE181" t="s">
        <v>76</v>
      </c>
      <c r="AF181">
        <v>4</v>
      </c>
      <c r="AG181">
        <v>4</v>
      </c>
      <c r="AH181" t="s">
        <v>76</v>
      </c>
      <c r="AI181" t="s">
        <v>76</v>
      </c>
      <c r="AJ181" t="s">
        <v>76</v>
      </c>
      <c r="AK181" t="s">
        <v>76</v>
      </c>
      <c r="AL181">
        <v>2</v>
      </c>
      <c r="AM181">
        <v>2</v>
      </c>
      <c r="AN181" t="s">
        <v>76</v>
      </c>
      <c r="AO181" t="s">
        <v>76</v>
      </c>
      <c r="AP181" t="s">
        <v>76</v>
      </c>
      <c r="AQ181" t="s">
        <v>76</v>
      </c>
      <c r="AR181">
        <v>81</v>
      </c>
      <c r="AS181">
        <v>10.130000000000001</v>
      </c>
    </row>
    <row r="182" spans="1:45" x14ac:dyDescent="0.15">
      <c r="A182" t="s">
        <v>343</v>
      </c>
      <c r="B182">
        <v>371</v>
      </c>
      <c r="C182">
        <v>53</v>
      </c>
      <c r="D182">
        <v>3</v>
      </c>
      <c r="E182">
        <v>0.75</v>
      </c>
      <c r="F182" t="s">
        <v>76</v>
      </c>
      <c r="G182" t="s">
        <v>76</v>
      </c>
      <c r="H182">
        <v>6</v>
      </c>
      <c r="I182">
        <v>1.5</v>
      </c>
      <c r="J182">
        <v>21</v>
      </c>
      <c r="K182">
        <v>5.25</v>
      </c>
      <c r="L182">
        <v>3</v>
      </c>
      <c r="M182">
        <v>0.75</v>
      </c>
      <c r="N182">
        <v>1</v>
      </c>
      <c r="O182">
        <v>0.25</v>
      </c>
      <c r="P182">
        <v>13</v>
      </c>
      <c r="Q182">
        <v>3.25</v>
      </c>
      <c r="R182">
        <v>1</v>
      </c>
      <c r="S182">
        <v>0.25</v>
      </c>
      <c r="X182" t="s">
        <v>76</v>
      </c>
      <c r="Y182" t="s">
        <v>76</v>
      </c>
      <c r="AB182">
        <v>1</v>
      </c>
      <c r="AC182">
        <v>0.25</v>
      </c>
      <c r="AD182" t="s">
        <v>76</v>
      </c>
      <c r="AE182" t="s">
        <v>76</v>
      </c>
      <c r="AF182" t="s">
        <v>76</v>
      </c>
      <c r="AG182" t="s">
        <v>76</v>
      </c>
      <c r="AH182" t="s">
        <v>172</v>
      </c>
      <c r="AI182" t="s">
        <v>172</v>
      </c>
      <c r="AJ182" t="s">
        <v>172</v>
      </c>
      <c r="AK182" t="s">
        <v>172</v>
      </c>
      <c r="AL182" t="s">
        <v>172</v>
      </c>
      <c r="AM182" t="s">
        <v>172</v>
      </c>
      <c r="AN182" t="s">
        <v>172</v>
      </c>
      <c r="AO182" t="s">
        <v>172</v>
      </c>
      <c r="AP182" t="s">
        <v>172</v>
      </c>
      <c r="AQ182" t="s">
        <v>172</v>
      </c>
      <c r="AR182">
        <v>48</v>
      </c>
      <c r="AS182">
        <v>6.86</v>
      </c>
    </row>
    <row r="183" spans="1:45" x14ac:dyDescent="0.15">
      <c r="A183" t="s">
        <v>344</v>
      </c>
      <c r="B183">
        <v>389</v>
      </c>
      <c r="C183">
        <v>38.9</v>
      </c>
      <c r="D183">
        <v>2</v>
      </c>
      <c r="E183">
        <v>0.33</v>
      </c>
      <c r="F183">
        <v>4</v>
      </c>
      <c r="G183">
        <v>0.67</v>
      </c>
      <c r="H183">
        <v>8</v>
      </c>
      <c r="I183">
        <v>1.33</v>
      </c>
      <c r="J183">
        <v>36</v>
      </c>
      <c r="K183">
        <v>6</v>
      </c>
      <c r="L183">
        <v>9</v>
      </c>
      <c r="M183">
        <v>1.5</v>
      </c>
      <c r="N183">
        <v>4</v>
      </c>
      <c r="O183">
        <v>0.67</v>
      </c>
      <c r="P183">
        <v>9</v>
      </c>
      <c r="Q183">
        <v>1.5</v>
      </c>
      <c r="R183">
        <v>2</v>
      </c>
      <c r="S183">
        <v>0.33</v>
      </c>
      <c r="X183" t="s">
        <v>76</v>
      </c>
      <c r="Y183" t="s">
        <v>76</v>
      </c>
      <c r="AB183" t="s">
        <v>76</v>
      </c>
      <c r="AC183" t="s">
        <v>76</v>
      </c>
      <c r="AD183" t="s">
        <v>76</v>
      </c>
      <c r="AE183" t="s">
        <v>76</v>
      </c>
      <c r="AF183">
        <v>1</v>
      </c>
      <c r="AG183">
        <v>0.5</v>
      </c>
      <c r="AH183" t="s">
        <v>172</v>
      </c>
      <c r="AI183" t="s">
        <v>172</v>
      </c>
      <c r="AJ183" t="s">
        <v>172</v>
      </c>
      <c r="AK183" t="s">
        <v>172</v>
      </c>
      <c r="AL183" t="s">
        <v>172</v>
      </c>
      <c r="AM183" t="s">
        <v>172</v>
      </c>
      <c r="AN183" t="s">
        <v>172</v>
      </c>
      <c r="AO183" t="s">
        <v>172</v>
      </c>
      <c r="AP183" t="s">
        <v>172</v>
      </c>
      <c r="AQ183" t="s">
        <v>172</v>
      </c>
      <c r="AR183">
        <v>31</v>
      </c>
      <c r="AS183">
        <v>3.1</v>
      </c>
    </row>
    <row r="184" spans="1:45" x14ac:dyDescent="0.15">
      <c r="A184" t="s">
        <v>345</v>
      </c>
      <c r="B184">
        <v>939</v>
      </c>
      <c r="C184">
        <v>93.9</v>
      </c>
      <c r="D184">
        <v>3</v>
      </c>
      <c r="E184">
        <v>0.5</v>
      </c>
      <c r="F184">
        <v>1</v>
      </c>
      <c r="G184">
        <v>0.17</v>
      </c>
      <c r="H184">
        <v>24</v>
      </c>
      <c r="I184">
        <v>4</v>
      </c>
      <c r="J184">
        <v>55</v>
      </c>
      <c r="K184">
        <v>9.17</v>
      </c>
      <c r="L184">
        <v>5</v>
      </c>
      <c r="M184">
        <v>0.83</v>
      </c>
      <c r="N184">
        <v>3</v>
      </c>
      <c r="O184">
        <v>0.5</v>
      </c>
      <c r="P184">
        <v>20</v>
      </c>
      <c r="Q184">
        <v>3.33</v>
      </c>
      <c r="R184">
        <v>1</v>
      </c>
      <c r="S184">
        <v>0.17</v>
      </c>
      <c r="X184" t="s">
        <v>76</v>
      </c>
      <c r="Y184" t="s">
        <v>76</v>
      </c>
      <c r="AB184" t="s">
        <v>76</v>
      </c>
      <c r="AC184" t="s">
        <v>76</v>
      </c>
      <c r="AD184" t="s">
        <v>76</v>
      </c>
      <c r="AE184" t="s">
        <v>76</v>
      </c>
      <c r="AF184" t="s">
        <v>76</v>
      </c>
      <c r="AG184" t="s">
        <v>76</v>
      </c>
      <c r="AH184" t="s">
        <v>172</v>
      </c>
      <c r="AI184" t="s">
        <v>172</v>
      </c>
      <c r="AJ184" t="s">
        <v>172</v>
      </c>
      <c r="AK184" t="s">
        <v>172</v>
      </c>
      <c r="AL184" t="s">
        <v>172</v>
      </c>
      <c r="AM184" t="s">
        <v>172</v>
      </c>
      <c r="AN184" t="s">
        <v>172</v>
      </c>
      <c r="AO184" t="s">
        <v>172</v>
      </c>
      <c r="AP184" t="s">
        <v>172</v>
      </c>
      <c r="AQ184" t="s">
        <v>172</v>
      </c>
      <c r="AR184">
        <v>37</v>
      </c>
      <c r="AS184">
        <v>3.7</v>
      </c>
    </row>
    <row r="185" spans="1:45" x14ac:dyDescent="0.15">
      <c r="A185" t="s">
        <v>346</v>
      </c>
      <c r="B185">
        <v>821</v>
      </c>
      <c r="C185">
        <v>82.1</v>
      </c>
      <c r="D185">
        <v>3</v>
      </c>
      <c r="E185">
        <v>0.5</v>
      </c>
      <c r="F185">
        <v>4</v>
      </c>
      <c r="G185">
        <v>0.67</v>
      </c>
      <c r="H185">
        <v>21</v>
      </c>
      <c r="I185">
        <v>3.5</v>
      </c>
      <c r="J185">
        <v>37</v>
      </c>
      <c r="K185">
        <v>6.17</v>
      </c>
      <c r="L185">
        <v>5</v>
      </c>
      <c r="M185">
        <v>0.83</v>
      </c>
      <c r="N185">
        <v>10</v>
      </c>
      <c r="O185">
        <v>1.67</v>
      </c>
      <c r="P185">
        <v>8</v>
      </c>
      <c r="Q185">
        <v>1.33</v>
      </c>
      <c r="R185">
        <v>2</v>
      </c>
      <c r="S185">
        <v>0.33</v>
      </c>
      <c r="X185">
        <v>2</v>
      </c>
      <c r="Y185">
        <v>0.33</v>
      </c>
      <c r="AB185">
        <v>2</v>
      </c>
      <c r="AC185">
        <v>0.33</v>
      </c>
      <c r="AD185" t="s">
        <v>76</v>
      </c>
      <c r="AE185" t="s">
        <v>76</v>
      </c>
      <c r="AF185">
        <v>5</v>
      </c>
      <c r="AG185">
        <v>2.5</v>
      </c>
      <c r="AH185" t="s">
        <v>76</v>
      </c>
      <c r="AI185" t="s">
        <v>76</v>
      </c>
      <c r="AJ185" t="s">
        <v>76</v>
      </c>
      <c r="AK185" t="s">
        <v>76</v>
      </c>
      <c r="AL185" t="s">
        <v>76</v>
      </c>
      <c r="AM185" t="s">
        <v>76</v>
      </c>
      <c r="AN185" t="s">
        <v>76</v>
      </c>
      <c r="AO185" t="s">
        <v>76</v>
      </c>
      <c r="AP185" t="s">
        <v>76</v>
      </c>
      <c r="AQ185" t="s">
        <v>76</v>
      </c>
      <c r="AR185">
        <v>55</v>
      </c>
      <c r="AS185">
        <v>5.5</v>
      </c>
    </row>
    <row r="186" spans="1:45" x14ac:dyDescent="0.15">
      <c r="A186" t="s">
        <v>347</v>
      </c>
      <c r="B186">
        <v>670</v>
      </c>
      <c r="C186">
        <v>83.75</v>
      </c>
      <c r="D186">
        <v>3</v>
      </c>
      <c r="E186">
        <v>0.6</v>
      </c>
      <c r="F186">
        <v>1</v>
      </c>
      <c r="G186">
        <v>0.2</v>
      </c>
      <c r="H186">
        <v>11</v>
      </c>
      <c r="I186">
        <v>2.2000000000000002</v>
      </c>
      <c r="J186">
        <v>25</v>
      </c>
      <c r="K186">
        <v>5</v>
      </c>
      <c r="L186" t="s">
        <v>76</v>
      </c>
      <c r="M186" t="s">
        <v>76</v>
      </c>
      <c r="N186" t="s">
        <v>76</v>
      </c>
      <c r="O186" t="s">
        <v>76</v>
      </c>
      <c r="P186">
        <v>13</v>
      </c>
      <c r="Q186">
        <v>2.6</v>
      </c>
      <c r="R186" t="s">
        <v>76</v>
      </c>
      <c r="S186" t="s">
        <v>76</v>
      </c>
      <c r="X186" t="s">
        <v>76</v>
      </c>
      <c r="Y186" t="s">
        <v>76</v>
      </c>
      <c r="AB186" t="s">
        <v>76</v>
      </c>
      <c r="AC186" t="s">
        <v>76</v>
      </c>
      <c r="AD186" t="s">
        <v>76</v>
      </c>
      <c r="AE186" t="s">
        <v>76</v>
      </c>
      <c r="AF186" t="s">
        <v>76</v>
      </c>
      <c r="AG186" t="s">
        <v>76</v>
      </c>
      <c r="AH186" t="s">
        <v>172</v>
      </c>
      <c r="AI186" t="s">
        <v>172</v>
      </c>
      <c r="AJ186" t="s">
        <v>172</v>
      </c>
      <c r="AK186" t="s">
        <v>172</v>
      </c>
      <c r="AL186" t="s">
        <v>172</v>
      </c>
      <c r="AM186" t="s">
        <v>172</v>
      </c>
      <c r="AN186" t="s">
        <v>172</v>
      </c>
      <c r="AO186" t="s">
        <v>172</v>
      </c>
      <c r="AP186" t="s">
        <v>172</v>
      </c>
      <c r="AQ186" t="s">
        <v>172</v>
      </c>
      <c r="AR186">
        <v>46</v>
      </c>
      <c r="AS186">
        <v>5.75</v>
      </c>
    </row>
    <row r="187" spans="1:45" x14ac:dyDescent="0.15">
      <c r="A187" t="s">
        <v>348</v>
      </c>
      <c r="B187">
        <v>276</v>
      </c>
      <c r="C187">
        <v>34.5</v>
      </c>
      <c r="D187" t="s">
        <v>76</v>
      </c>
      <c r="E187" t="s">
        <v>76</v>
      </c>
      <c r="F187" t="s">
        <v>76</v>
      </c>
      <c r="G187" t="s">
        <v>76</v>
      </c>
      <c r="H187">
        <v>3</v>
      </c>
      <c r="I187">
        <v>0.6</v>
      </c>
      <c r="J187">
        <v>3</v>
      </c>
      <c r="K187">
        <v>0.6</v>
      </c>
      <c r="L187">
        <v>1</v>
      </c>
      <c r="M187">
        <v>0.2</v>
      </c>
      <c r="N187">
        <v>1</v>
      </c>
      <c r="O187">
        <v>0.2</v>
      </c>
      <c r="P187">
        <v>8</v>
      </c>
      <c r="Q187">
        <v>1.6</v>
      </c>
      <c r="R187" t="s">
        <v>76</v>
      </c>
      <c r="S187" t="s">
        <v>76</v>
      </c>
      <c r="X187" t="s">
        <v>76</v>
      </c>
      <c r="Y187" t="s">
        <v>76</v>
      </c>
      <c r="AB187" t="s">
        <v>76</v>
      </c>
      <c r="AC187" t="s">
        <v>76</v>
      </c>
      <c r="AD187" t="s">
        <v>76</v>
      </c>
      <c r="AE187" t="s">
        <v>76</v>
      </c>
      <c r="AF187" t="s">
        <v>76</v>
      </c>
      <c r="AG187" t="s">
        <v>76</v>
      </c>
      <c r="AH187" t="s">
        <v>172</v>
      </c>
      <c r="AI187" t="s">
        <v>172</v>
      </c>
      <c r="AJ187" t="s">
        <v>172</v>
      </c>
      <c r="AK187" t="s">
        <v>172</v>
      </c>
      <c r="AL187" t="s">
        <v>172</v>
      </c>
      <c r="AM187" t="s">
        <v>172</v>
      </c>
      <c r="AN187" t="s">
        <v>172</v>
      </c>
      <c r="AO187" t="s">
        <v>172</v>
      </c>
      <c r="AP187" t="s">
        <v>172</v>
      </c>
      <c r="AQ187" t="s">
        <v>172</v>
      </c>
      <c r="AR187">
        <v>17</v>
      </c>
      <c r="AS187">
        <v>2.13</v>
      </c>
    </row>
    <row r="188" spans="1:45" x14ac:dyDescent="0.15">
      <c r="A188" t="s">
        <v>349</v>
      </c>
      <c r="B188" t="s">
        <v>172</v>
      </c>
      <c r="C188" t="s">
        <v>172</v>
      </c>
      <c r="D188" t="s">
        <v>172</v>
      </c>
      <c r="E188" t="s">
        <v>172</v>
      </c>
      <c r="F188" t="s">
        <v>172</v>
      </c>
      <c r="G188" t="s">
        <v>172</v>
      </c>
      <c r="H188" t="s">
        <v>172</v>
      </c>
      <c r="I188" t="s">
        <v>172</v>
      </c>
      <c r="J188" t="s">
        <v>172</v>
      </c>
      <c r="K188" t="s">
        <v>172</v>
      </c>
      <c r="L188" t="s">
        <v>172</v>
      </c>
      <c r="M188" t="s">
        <v>172</v>
      </c>
      <c r="N188" t="s">
        <v>172</v>
      </c>
      <c r="O188" t="s">
        <v>172</v>
      </c>
      <c r="P188" t="s">
        <v>172</v>
      </c>
      <c r="Q188" t="s">
        <v>172</v>
      </c>
      <c r="R188" t="s">
        <v>172</v>
      </c>
      <c r="S188" t="s">
        <v>172</v>
      </c>
      <c r="X188" t="s">
        <v>172</v>
      </c>
      <c r="Y188" t="s">
        <v>172</v>
      </c>
      <c r="AB188" t="s">
        <v>172</v>
      </c>
      <c r="AC188" t="s">
        <v>172</v>
      </c>
      <c r="AD188" t="s">
        <v>172</v>
      </c>
      <c r="AE188" t="s">
        <v>172</v>
      </c>
      <c r="AF188" t="s">
        <v>172</v>
      </c>
      <c r="AG188" t="s">
        <v>172</v>
      </c>
      <c r="AH188" t="s">
        <v>172</v>
      </c>
      <c r="AI188" t="s">
        <v>172</v>
      </c>
      <c r="AJ188" t="s">
        <v>172</v>
      </c>
      <c r="AK188" t="s">
        <v>172</v>
      </c>
      <c r="AL188" t="s">
        <v>172</v>
      </c>
      <c r="AM188" t="s">
        <v>172</v>
      </c>
      <c r="AN188" t="s">
        <v>172</v>
      </c>
      <c r="AO188" t="s">
        <v>172</v>
      </c>
      <c r="AP188" t="s">
        <v>172</v>
      </c>
      <c r="AQ188" t="s">
        <v>172</v>
      </c>
      <c r="AR188" t="s">
        <v>172</v>
      </c>
      <c r="AS188" t="s">
        <v>172</v>
      </c>
    </row>
    <row r="189" spans="1:45" x14ac:dyDescent="0.15">
      <c r="A189" t="s">
        <v>350</v>
      </c>
      <c r="B189">
        <v>673</v>
      </c>
      <c r="C189">
        <v>61.18</v>
      </c>
      <c r="D189">
        <v>3</v>
      </c>
      <c r="E189">
        <v>0.43</v>
      </c>
      <c r="F189">
        <v>2</v>
      </c>
      <c r="G189">
        <v>0.28999999999999998</v>
      </c>
      <c r="H189">
        <v>10</v>
      </c>
      <c r="I189">
        <v>1.43</v>
      </c>
      <c r="J189">
        <v>46</v>
      </c>
      <c r="K189">
        <v>6.57</v>
      </c>
      <c r="L189" t="s">
        <v>76</v>
      </c>
      <c r="M189" t="s">
        <v>76</v>
      </c>
      <c r="N189">
        <v>3</v>
      </c>
      <c r="O189">
        <v>0.43</v>
      </c>
      <c r="P189">
        <v>3</v>
      </c>
      <c r="Q189">
        <v>0.43</v>
      </c>
      <c r="R189" t="s">
        <v>76</v>
      </c>
      <c r="S189" t="s">
        <v>76</v>
      </c>
      <c r="X189">
        <v>1</v>
      </c>
      <c r="Y189">
        <v>0.14000000000000001</v>
      </c>
      <c r="AB189" t="s">
        <v>76</v>
      </c>
      <c r="AC189" t="s">
        <v>76</v>
      </c>
      <c r="AD189" t="s">
        <v>76</v>
      </c>
      <c r="AE189" t="s">
        <v>76</v>
      </c>
      <c r="AF189" t="s">
        <v>76</v>
      </c>
      <c r="AG189" t="s">
        <v>76</v>
      </c>
      <c r="AH189" t="s">
        <v>172</v>
      </c>
      <c r="AI189" t="s">
        <v>172</v>
      </c>
      <c r="AJ189" t="s">
        <v>172</v>
      </c>
      <c r="AK189" t="s">
        <v>172</v>
      </c>
      <c r="AL189" t="s">
        <v>172</v>
      </c>
      <c r="AM189" t="s">
        <v>172</v>
      </c>
      <c r="AN189" t="s">
        <v>172</v>
      </c>
      <c r="AO189" t="s">
        <v>172</v>
      </c>
      <c r="AP189" t="s">
        <v>172</v>
      </c>
      <c r="AQ189" t="s">
        <v>172</v>
      </c>
      <c r="AR189">
        <v>45</v>
      </c>
      <c r="AS189">
        <v>4.09</v>
      </c>
    </row>
    <row r="190" spans="1:45" x14ac:dyDescent="0.15">
      <c r="A190" t="s">
        <v>351</v>
      </c>
      <c r="B190">
        <v>769</v>
      </c>
      <c r="C190">
        <v>76.900000000000006</v>
      </c>
      <c r="D190" t="s">
        <v>76</v>
      </c>
      <c r="E190" t="s">
        <v>76</v>
      </c>
      <c r="F190" t="s">
        <v>76</v>
      </c>
      <c r="G190" t="s">
        <v>76</v>
      </c>
      <c r="H190">
        <v>11</v>
      </c>
      <c r="I190">
        <v>2.2000000000000002</v>
      </c>
      <c r="J190">
        <v>19</v>
      </c>
      <c r="K190">
        <v>3.8</v>
      </c>
      <c r="L190">
        <v>3</v>
      </c>
      <c r="M190">
        <v>0.6</v>
      </c>
      <c r="N190">
        <v>2</v>
      </c>
      <c r="O190">
        <v>0.4</v>
      </c>
      <c r="P190">
        <v>15</v>
      </c>
      <c r="Q190">
        <v>3</v>
      </c>
      <c r="R190">
        <v>2</v>
      </c>
      <c r="S190">
        <v>0.4</v>
      </c>
      <c r="X190" t="s">
        <v>76</v>
      </c>
      <c r="Y190" t="s">
        <v>76</v>
      </c>
      <c r="AB190" t="s">
        <v>76</v>
      </c>
      <c r="AC190" t="s">
        <v>76</v>
      </c>
      <c r="AD190" t="s">
        <v>76</v>
      </c>
      <c r="AE190" t="s">
        <v>76</v>
      </c>
      <c r="AF190">
        <v>3</v>
      </c>
      <c r="AG190">
        <v>3</v>
      </c>
      <c r="AH190" t="s">
        <v>76</v>
      </c>
      <c r="AI190" t="s">
        <v>76</v>
      </c>
      <c r="AJ190" t="s">
        <v>76</v>
      </c>
      <c r="AK190" t="s">
        <v>76</v>
      </c>
      <c r="AL190" t="s">
        <v>76</v>
      </c>
      <c r="AM190" t="s">
        <v>76</v>
      </c>
      <c r="AN190" t="s">
        <v>76</v>
      </c>
      <c r="AO190" t="s">
        <v>76</v>
      </c>
      <c r="AP190" t="s">
        <v>76</v>
      </c>
      <c r="AQ190" t="s">
        <v>76</v>
      </c>
      <c r="AR190">
        <v>53</v>
      </c>
      <c r="AS190">
        <v>5.3</v>
      </c>
    </row>
    <row r="191" spans="1:45" x14ac:dyDescent="0.15">
      <c r="A191" t="s">
        <v>352</v>
      </c>
      <c r="B191">
        <v>146</v>
      </c>
      <c r="C191">
        <v>29.2</v>
      </c>
      <c r="D191" t="s">
        <v>76</v>
      </c>
      <c r="E191" t="s">
        <v>76</v>
      </c>
      <c r="F191" t="s">
        <v>76</v>
      </c>
      <c r="G191" t="s">
        <v>76</v>
      </c>
      <c r="H191">
        <v>4</v>
      </c>
      <c r="I191">
        <v>1.33</v>
      </c>
      <c r="J191">
        <v>30</v>
      </c>
      <c r="K191">
        <v>10</v>
      </c>
      <c r="L191">
        <v>1</v>
      </c>
      <c r="M191">
        <v>0.33</v>
      </c>
      <c r="N191" t="s">
        <v>76</v>
      </c>
      <c r="O191" t="s">
        <v>76</v>
      </c>
      <c r="P191">
        <v>4</v>
      </c>
      <c r="Q191">
        <v>1.33</v>
      </c>
      <c r="R191" t="s">
        <v>76</v>
      </c>
      <c r="S191" t="s">
        <v>76</v>
      </c>
      <c r="X191" t="s">
        <v>76</v>
      </c>
      <c r="Y191" t="s">
        <v>76</v>
      </c>
      <c r="AB191" t="s">
        <v>76</v>
      </c>
      <c r="AC191" t="s">
        <v>76</v>
      </c>
      <c r="AD191" t="s">
        <v>76</v>
      </c>
      <c r="AE191" t="s">
        <v>76</v>
      </c>
      <c r="AF191" t="s">
        <v>76</v>
      </c>
      <c r="AG191" t="s">
        <v>76</v>
      </c>
      <c r="AH191" t="s">
        <v>172</v>
      </c>
      <c r="AI191" t="s">
        <v>172</v>
      </c>
      <c r="AJ191" t="s">
        <v>172</v>
      </c>
      <c r="AK191" t="s">
        <v>172</v>
      </c>
      <c r="AL191" t="s">
        <v>172</v>
      </c>
      <c r="AM191" t="s">
        <v>172</v>
      </c>
      <c r="AN191" t="s">
        <v>172</v>
      </c>
      <c r="AO191" t="s">
        <v>172</v>
      </c>
      <c r="AP191" t="s">
        <v>172</v>
      </c>
      <c r="AQ191" t="s">
        <v>172</v>
      </c>
      <c r="AR191">
        <v>6</v>
      </c>
      <c r="AS191">
        <v>1.2</v>
      </c>
    </row>
    <row r="192" spans="1:45" x14ac:dyDescent="0.15">
      <c r="A192" t="s">
        <v>353</v>
      </c>
      <c r="B192">
        <v>104</v>
      </c>
      <c r="C192">
        <v>17.329999999999998</v>
      </c>
      <c r="D192" t="s">
        <v>76</v>
      </c>
      <c r="E192" t="s">
        <v>76</v>
      </c>
      <c r="F192" t="s">
        <v>76</v>
      </c>
      <c r="G192" t="s">
        <v>76</v>
      </c>
      <c r="H192" t="s">
        <v>76</v>
      </c>
      <c r="I192" t="s">
        <v>76</v>
      </c>
      <c r="J192">
        <v>4</v>
      </c>
      <c r="K192">
        <v>1.33</v>
      </c>
      <c r="L192" t="s">
        <v>76</v>
      </c>
      <c r="M192" t="s">
        <v>76</v>
      </c>
      <c r="N192">
        <v>1</v>
      </c>
      <c r="O192">
        <v>0.33</v>
      </c>
      <c r="P192">
        <v>1</v>
      </c>
      <c r="Q192">
        <v>0.33</v>
      </c>
      <c r="R192">
        <v>1</v>
      </c>
      <c r="S192">
        <v>0.33</v>
      </c>
      <c r="X192" t="s">
        <v>76</v>
      </c>
      <c r="Y192" t="s">
        <v>76</v>
      </c>
      <c r="AB192" t="s">
        <v>76</v>
      </c>
      <c r="AC192" t="s">
        <v>76</v>
      </c>
      <c r="AD192" t="s">
        <v>76</v>
      </c>
      <c r="AE192" t="s">
        <v>76</v>
      </c>
      <c r="AF192" t="s">
        <v>76</v>
      </c>
      <c r="AG192" t="s">
        <v>76</v>
      </c>
      <c r="AH192" t="s">
        <v>172</v>
      </c>
      <c r="AI192" t="s">
        <v>172</v>
      </c>
      <c r="AJ192" t="s">
        <v>172</v>
      </c>
      <c r="AK192" t="s">
        <v>172</v>
      </c>
      <c r="AL192" t="s">
        <v>172</v>
      </c>
      <c r="AM192" t="s">
        <v>172</v>
      </c>
      <c r="AN192" t="s">
        <v>172</v>
      </c>
      <c r="AO192" t="s">
        <v>172</v>
      </c>
      <c r="AP192" t="s">
        <v>172</v>
      </c>
      <c r="AQ192" t="s">
        <v>172</v>
      </c>
      <c r="AR192">
        <v>8</v>
      </c>
      <c r="AS192">
        <v>1.33</v>
      </c>
    </row>
    <row r="193" spans="1:45" x14ac:dyDescent="0.15">
      <c r="A193" t="s">
        <v>354</v>
      </c>
      <c r="B193">
        <v>491</v>
      </c>
      <c r="C193">
        <v>70.14</v>
      </c>
      <c r="D193">
        <v>2</v>
      </c>
      <c r="E193">
        <v>0.5</v>
      </c>
      <c r="F193">
        <v>2</v>
      </c>
      <c r="G193">
        <v>0.5</v>
      </c>
      <c r="H193">
        <v>8</v>
      </c>
      <c r="I193">
        <v>2</v>
      </c>
      <c r="J193">
        <v>17</v>
      </c>
      <c r="K193">
        <v>4.25</v>
      </c>
      <c r="L193" t="s">
        <v>76</v>
      </c>
      <c r="M193" t="s">
        <v>76</v>
      </c>
      <c r="N193">
        <v>3</v>
      </c>
      <c r="O193">
        <v>0.75</v>
      </c>
      <c r="P193">
        <v>7</v>
      </c>
      <c r="Q193">
        <v>1.75</v>
      </c>
      <c r="R193">
        <v>2</v>
      </c>
      <c r="S193">
        <v>0.5</v>
      </c>
      <c r="X193" t="s">
        <v>76</v>
      </c>
      <c r="Y193" t="s">
        <v>76</v>
      </c>
      <c r="AB193" t="s">
        <v>76</v>
      </c>
      <c r="AC193" t="s">
        <v>76</v>
      </c>
      <c r="AD193" t="s">
        <v>76</v>
      </c>
      <c r="AE193" t="s">
        <v>76</v>
      </c>
      <c r="AF193">
        <v>2</v>
      </c>
      <c r="AG193">
        <v>2</v>
      </c>
      <c r="AH193" t="s">
        <v>172</v>
      </c>
      <c r="AI193" t="s">
        <v>172</v>
      </c>
      <c r="AJ193" t="s">
        <v>172</v>
      </c>
      <c r="AK193" t="s">
        <v>172</v>
      </c>
      <c r="AL193" t="s">
        <v>172</v>
      </c>
      <c r="AM193" t="s">
        <v>172</v>
      </c>
      <c r="AN193" t="s">
        <v>172</v>
      </c>
      <c r="AO193" t="s">
        <v>172</v>
      </c>
      <c r="AP193" t="s">
        <v>172</v>
      </c>
      <c r="AQ193" t="s">
        <v>172</v>
      </c>
      <c r="AR193">
        <v>29</v>
      </c>
      <c r="AS193">
        <v>4.1399999999999997</v>
      </c>
    </row>
    <row r="194" spans="1:45" x14ac:dyDescent="0.15">
      <c r="A194" t="s">
        <v>355</v>
      </c>
      <c r="B194">
        <v>400</v>
      </c>
      <c r="C194">
        <v>57.14</v>
      </c>
      <c r="D194" t="s">
        <v>76</v>
      </c>
      <c r="E194" t="s">
        <v>76</v>
      </c>
      <c r="F194" t="s">
        <v>76</v>
      </c>
      <c r="G194" t="s">
        <v>76</v>
      </c>
      <c r="H194">
        <v>3</v>
      </c>
      <c r="I194">
        <v>0.75</v>
      </c>
      <c r="J194">
        <v>54</v>
      </c>
      <c r="K194">
        <v>13.5</v>
      </c>
      <c r="L194">
        <v>3</v>
      </c>
      <c r="M194">
        <v>0.75</v>
      </c>
      <c r="N194" t="s">
        <v>76</v>
      </c>
      <c r="O194" t="s">
        <v>76</v>
      </c>
      <c r="P194">
        <v>2</v>
      </c>
      <c r="Q194">
        <v>0.5</v>
      </c>
      <c r="R194">
        <v>2</v>
      </c>
      <c r="S194">
        <v>0.5</v>
      </c>
      <c r="X194" t="s">
        <v>76</v>
      </c>
      <c r="Y194" t="s">
        <v>76</v>
      </c>
      <c r="AB194" t="s">
        <v>76</v>
      </c>
      <c r="AC194" t="s">
        <v>76</v>
      </c>
      <c r="AD194" t="s">
        <v>76</v>
      </c>
      <c r="AE194" t="s">
        <v>76</v>
      </c>
      <c r="AF194" t="s">
        <v>76</v>
      </c>
      <c r="AG194" t="s">
        <v>76</v>
      </c>
      <c r="AH194" t="s">
        <v>76</v>
      </c>
      <c r="AI194" t="s">
        <v>76</v>
      </c>
      <c r="AJ194" t="s">
        <v>76</v>
      </c>
      <c r="AK194" t="s">
        <v>76</v>
      </c>
      <c r="AL194" t="s">
        <v>76</v>
      </c>
      <c r="AM194" t="s">
        <v>76</v>
      </c>
      <c r="AN194" t="s">
        <v>76</v>
      </c>
      <c r="AO194" t="s">
        <v>76</v>
      </c>
      <c r="AP194" t="s">
        <v>76</v>
      </c>
      <c r="AQ194" t="s">
        <v>76</v>
      </c>
      <c r="AR194">
        <v>15</v>
      </c>
      <c r="AS194">
        <v>2.14</v>
      </c>
    </row>
    <row r="195" spans="1:45" x14ac:dyDescent="0.15">
      <c r="A195" t="s">
        <v>356</v>
      </c>
      <c r="B195">
        <v>470</v>
      </c>
      <c r="C195">
        <v>58.75</v>
      </c>
      <c r="D195" t="s">
        <v>76</v>
      </c>
      <c r="E195" t="s">
        <v>76</v>
      </c>
      <c r="F195" t="s">
        <v>76</v>
      </c>
      <c r="G195" t="s">
        <v>76</v>
      </c>
      <c r="H195">
        <v>6</v>
      </c>
      <c r="I195">
        <v>1.2</v>
      </c>
      <c r="J195">
        <v>12</v>
      </c>
      <c r="K195">
        <v>2.4</v>
      </c>
      <c r="L195">
        <v>1</v>
      </c>
      <c r="M195">
        <v>0.2</v>
      </c>
      <c r="N195" t="s">
        <v>76</v>
      </c>
      <c r="O195" t="s">
        <v>76</v>
      </c>
      <c r="P195">
        <v>2</v>
      </c>
      <c r="Q195">
        <v>0.4</v>
      </c>
      <c r="R195" t="s">
        <v>76</v>
      </c>
      <c r="S195" t="s">
        <v>76</v>
      </c>
      <c r="X195" t="s">
        <v>76</v>
      </c>
      <c r="Y195" t="s">
        <v>76</v>
      </c>
      <c r="AB195" t="s">
        <v>76</v>
      </c>
      <c r="AC195" t="s">
        <v>76</v>
      </c>
      <c r="AD195" t="s">
        <v>76</v>
      </c>
      <c r="AE195" t="s">
        <v>76</v>
      </c>
      <c r="AF195" t="s">
        <v>76</v>
      </c>
      <c r="AG195" t="s">
        <v>76</v>
      </c>
      <c r="AH195" t="s">
        <v>172</v>
      </c>
      <c r="AI195" t="s">
        <v>172</v>
      </c>
      <c r="AJ195" t="s">
        <v>172</v>
      </c>
      <c r="AK195" t="s">
        <v>172</v>
      </c>
      <c r="AL195" t="s">
        <v>172</v>
      </c>
      <c r="AM195" t="s">
        <v>172</v>
      </c>
      <c r="AN195" t="s">
        <v>172</v>
      </c>
      <c r="AO195" t="s">
        <v>172</v>
      </c>
      <c r="AP195" t="s">
        <v>172</v>
      </c>
      <c r="AQ195" t="s">
        <v>172</v>
      </c>
      <c r="AR195">
        <v>22</v>
      </c>
      <c r="AS195">
        <v>2.75</v>
      </c>
    </row>
    <row r="196" spans="1:45" x14ac:dyDescent="0.15">
      <c r="A196" t="s">
        <v>357</v>
      </c>
      <c r="B196">
        <v>642</v>
      </c>
      <c r="C196">
        <v>64.2</v>
      </c>
      <c r="D196">
        <v>1</v>
      </c>
      <c r="E196">
        <v>0.17</v>
      </c>
      <c r="F196">
        <v>5</v>
      </c>
      <c r="G196">
        <v>0.83</v>
      </c>
      <c r="H196">
        <v>10</v>
      </c>
      <c r="I196">
        <v>1.67</v>
      </c>
      <c r="J196">
        <v>30</v>
      </c>
      <c r="K196">
        <v>5</v>
      </c>
      <c r="L196" t="s">
        <v>76</v>
      </c>
      <c r="M196" t="s">
        <v>76</v>
      </c>
      <c r="N196">
        <v>4</v>
      </c>
      <c r="O196">
        <v>0.67</v>
      </c>
      <c r="P196">
        <v>24</v>
      </c>
      <c r="Q196">
        <v>4</v>
      </c>
      <c r="R196">
        <v>3</v>
      </c>
      <c r="S196">
        <v>0.5</v>
      </c>
      <c r="X196" t="s">
        <v>76</v>
      </c>
      <c r="Y196" t="s">
        <v>76</v>
      </c>
      <c r="AB196" t="s">
        <v>76</v>
      </c>
      <c r="AC196" t="s">
        <v>76</v>
      </c>
      <c r="AD196" t="s">
        <v>76</v>
      </c>
      <c r="AE196" t="s">
        <v>76</v>
      </c>
      <c r="AF196" t="s">
        <v>76</v>
      </c>
      <c r="AG196" t="s">
        <v>76</v>
      </c>
      <c r="AH196">
        <v>1</v>
      </c>
      <c r="AI196">
        <v>1</v>
      </c>
      <c r="AJ196" t="s">
        <v>76</v>
      </c>
      <c r="AK196" t="s">
        <v>76</v>
      </c>
      <c r="AL196">
        <v>3</v>
      </c>
      <c r="AM196">
        <v>3</v>
      </c>
      <c r="AN196" t="s">
        <v>76</v>
      </c>
      <c r="AO196" t="s">
        <v>76</v>
      </c>
      <c r="AP196" t="s">
        <v>76</v>
      </c>
      <c r="AQ196" t="s">
        <v>76</v>
      </c>
      <c r="AR196">
        <v>41</v>
      </c>
      <c r="AS196">
        <v>4.0999999999999996</v>
      </c>
    </row>
    <row r="197" spans="1:45" x14ac:dyDescent="0.15">
      <c r="A197" t="s">
        <v>358</v>
      </c>
      <c r="B197">
        <v>296</v>
      </c>
      <c r="C197">
        <v>59.2</v>
      </c>
      <c r="D197">
        <v>1</v>
      </c>
      <c r="E197">
        <v>0.33</v>
      </c>
      <c r="F197">
        <v>1</v>
      </c>
      <c r="G197">
        <v>0.33</v>
      </c>
      <c r="H197">
        <v>4</v>
      </c>
      <c r="I197">
        <v>1.33</v>
      </c>
      <c r="J197">
        <v>24</v>
      </c>
      <c r="K197">
        <v>8</v>
      </c>
      <c r="L197">
        <v>2</v>
      </c>
      <c r="M197">
        <v>0.67</v>
      </c>
      <c r="N197">
        <v>2</v>
      </c>
      <c r="O197">
        <v>0.67</v>
      </c>
      <c r="P197">
        <v>8</v>
      </c>
      <c r="Q197">
        <v>2.67</v>
      </c>
      <c r="R197" t="s">
        <v>76</v>
      </c>
      <c r="S197" t="s">
        <v>76</v>
      </c>
      <c r="X197" t="s">
        <v>76</v>
      </c>
      <c r="Y197" t="s">
        <v>76</v>
      </c>
      <c r="AB197">
        <v>1</v>
      </c>
      <c r="AC197">
        <v>0.33</v>
      </c>
      <c r="AD197" t="s">
        <v>76</v>
      </c>
      <c r="AE197" t="s">
        <v>76</v>
      </c>
      <c r="AF197" t="s">
        <v>76</v>
      </c>
      <c r="AG197" t="s">
        <v>76</v>
      </c>
      <c r="AH197" t="s">
        <v>172</v>
      </c>
      <c r="AI197" t="s">
        <v>172</v>
      </c>
      <c r="AJ197" t="s">
        <v>172</v>
      </c>
      <c r="AK197" t="s">
        <v>172</v>
      </c>
      <c r="AL197" t="s">
        <v>172</v>
      </c>
      <c r="AM197" t="s">
        <v>172</v>
      </c>
      <c r="AN197" t="s">
        <v>172</v>
      </c>
      <c r="AO197" t="s">
        <v>172</v>
      </c>
      <c r="AP197" t="s">
        <v>172</v>
      </c>
      <c r="AQ197" t="s">
        <v>172</v>
      </c>
      <c r="AR197">
        <v>18</v>
      </c>
      <c r="AS197">
        <v>3.6</v>
      </c>
    </row>
    <row r="198" spans="1:45" x14ac:dyDescent="0.15">
      <c r="A198" t="s">
        <v>359</v>
      </c>
      <c r="B198">
        <v>483</v>
      </c>
      <c r="C198">
        <v>60.38</v>
      </c>
      <c r="D198" t="s">
        <v>76</v>
      </c>
      <c r="E198" t="s">
        <v>76</v>
      </c>
      <c r="F198">
        <v>1</v>
      </c>
      <c r="G198">
        <v>0.2</v>
      </c>
      <c r="H198">
        <v>6</v>
      </c>
      <c r="I198">
        <v>1.2</v>
      </c>
      <c r="J198">
        <v>32</v>
      </c>
      <c r="K198">
        <v>6.4</v>
      </c>
      <c r="L198" t="s">
        <v>76</v>
      </c>
      <c r="M198" t="s">
        <v>76</v>
      </c>
      <c r="N198">
        <v>9</v>
      </c>
      <c r="O198">
        <v>1.8</v>
      </c>
      <c r="P198">
        <v>4</v>
      </c>
      <c r="Q198">
        <v>0.8</v>
      </c>
      <c r="R198">
        <v>1</v>
      </c>
      <c r="S198">
        <v>0.2</v>
      </c>
      <c r="X198" t="s">
        <v>76</v>
      </c>
      <c r="Y198" t="s">
        <v>76</v>
      </c>
      <c r="AB198" t="s">
        <v>76</v>
      </c>
      <c r="AC198" t="s">
        <v>76</v>
      </c>
      <c r="AD198" t="s">
        <v>76</v>
      </c>
      <c r="AE198" t="s">
        <v>76</v>
      </c>
      <c r="AF198" t="s">
        <v>76</v>
      </c>
      <c r="AG198" t="s">
        <v>76</v>
      </c>
      <c r="AH198" t="s">
        <v>172</v>
      </c>
      <c r="AI198" t="s">
        <v>172</v>
      </c>
      <c r="AJ198" t="s">
        <v>172</v>
      </c>
      <c r="AK198" t="s">
        <v>172</v>
      </c>
      <c r="AL198" t="s">
        <v>172</v>
      </c>
      <c r="AM198" t="s">
        <v>172</v>
      </c>
      <c r="AN198" t="s">
        <v>172</v>
      </c>
      <c r="AO198" t="s">
        <v>172</v>
      </c>
      <c r="AP198" t="s">
        <v>172</v>
      </c>
      <c r="AQ198" t="s">
        <v>172</v>
      </c>
      <c r="AR198">
        <v>36</v>
      </c>
      <c r="AS198">
        <v>4.5</v>
      </c>
    </row>
    <row r="199" spans="1:45" x14ac:dyDescent="0.15">
      <c r="A199" t="s">
        <v>360</v>
      </c>
      <c r="B199">
        <v>487</v>
      </c>
      <c r="C199">
        <v>40.58</v>
      </c>
      <c r="D199">
        <v>2</v>
      </c>
      <c r="E199">
        <v>0.28999999999999998</v>
      </c>
      <c r="F199">
        <v>5</v>
      </c>
      <c r="G199">
        <v>0.71</v>
      </c>
      <c r="H199">
        <v>13</v>
      </c>
      <c r="I199">
        <v>1.86</v>
      </c>
      <c r="J199">
        <v>24</v>
      </c>
      <c r="K199">
        <v>3.43</v>
      </c>
      <c r="L199">
        <v>2</v>
      </c>
      <c r="M199">
        <v>0.28999999999999998</v>
      </c>
      <c r="N199">
        <v>1</v>
      </c>
      <c r="O199">
        <v>0.14000000000000001</v>
      </c>
      <c r="P199">
        <v>14</v>
      </c>
      <c r="Q199">
        <v>2</v>
      </c>
      <c r="R199">
        <v>2</v>
      </c>
      <c r="S199">
        <v>0.28999999999999998</v>
      </c>
      <c r="X199" t="s">
        <v>76</v>
      </c>
      <c r="Y199" t="s">
        <v>76</v>
      </c>
      <c r="AB199" t="s">
        <v>76</v>
      </c>
      <c r="AC199" t="s">
        <v>76</v>
      </c>
      <c r="AD199" t="s">
        <v>76</v>
      </c>
      <c r="AE199" t="s">
        <v>76</v>
      </c>
      <c r="AF199">
        <v>2</v>
      </c>
      <c r="AG199">
        <v>1</v>
      </c>
      <c r="AH199" t="s">
        <v>172</v>
      </c>
      <c r="AI199" t="s">
        <v>172</v>
      </c>
      <c r="AJ199" t="s">
        <v>172</v>
      </c>
      <c r="AK199" t="s">
        <v>172</v>
      </c>
      <c r="AL199" t="s">
        <v>172</v>
      </c>
      <c r="AM199" t="s">
        <v>172</v>
      </c>
      <c r="AN199" t="s">
        <v>172</v>
      </c>
      <c r="AO199" t="s">
        <v>172</v>
      </c>
      <c r="AP199" t="s">
        <v>172</v>
      </c>
      <c r="AQ199" t="s">
        <v>172</v>
      </c>
      <c r="AR199">
        <v>34</v>
      </c>
      <c r="AS199">
        <v>2.83</v>
      </c>
    </row>
    <row r="200" spans="1:45" x14ac:dyDescent="0.15">
      <c r="A200" t="s">
        <v>361</v>
      </c>
      <c r="B200">
        <v>327</v>
      </c>
      <c r="C200">
        <v>54.5</v>
      </c>
      <c r="D200">
        <v>2</v>
      </c>
      <c r="E200">
        <v>0.4</v>
      </c>
      <c r="F200" t="s">
        <v>76</v>
      </c>
      <c r="G200" t="s">
        <v>76</v>
      </c>
      <c r="H200">
        <v>29</v>
      </c>
      <c r="I200">
        <v>5.8</v>
      </c>
      <c r="J200">
        <v>30</v>
      </c>
      <c r="K200">
        <v>6</v>
      </c>
      <c r="L200" t="s">
        <v>76</v>
      </c>
      <c r="M200" t="s">
        <v>76</v>
      </c>
      <c r="N200">
        <v>1</v>
      </c>
      <c r="O200">
        <v>0.2</v>
      </c>
      <c r="P200">
        <v>30</v>
      </c>
      <c r="Q200">
        <v>6</v>
      </c>
      <c r="R200" t="s">
        <v>76</v>
      </c>
      <c r="S200" t="s">
        <v>76</v>
      </c>
      <c r="X200" t="s">
        <v>76</v>
      </c>
      <c r="Y200" t="s">
        <v>76</v>
      </c>
      <c r="AB200" t="s">
        <v>76</v>
      </c>
      <c r="AC200" t="s">
        <v>76</v>
      </c>
      <c r="AD200" t="s">
        <v>76</v>
      </c>
      <c r="AE200" t="s">
        <v>76</v>
      </c>
      <c r="AF200" t="s">
        <v>76</v>
      </c>
      <c r="AG200" t="s">
        <v>76</v>
      </c>
      <c r="AH200" t="s">
        <v>172</v>
      </c>
      <c r="AI200" t="s">
        <v>172</v>
      </c>
      <c r="AJ200" t="s">
        <v>172</v>
      </c>
      <c r="AK200" t="s">
        <v>172</v>
      </c>
      <c r="AL200" t="s">
        <v>172</v>
      </c>
      <c r="AM200" t="s">
        <v>172</v>
      </c>
      <c r="AN200" t="s">
        <v>172</v>
      </c>
      <c r="AO200" t="s">
        <v>172</v>
      </c>
      <c r="AP200" t="s">
        <v>172</v>
      </c>
      <c r="AQ200" t="s">
        <v>172</v>
      </c>
      <c r="AR200">
        <v>5</v>
      </c>
      <c r="AS200">
        <v>0.83</v>
      </c>
    </row>
    <row r="201" spans="1:45" x14ac:dyDescent="0.15">
      <c r="A201" t="s">
        <v>362</v>
      </c>
      <c r="B201">
        <v>523</v>
      </c>
      <c r="C201">
        <v>52.3</v>
      </c>
      <c r="D201" t="s">
        <v>76</v>
      </c>
      <c r="E201" t="s">
        <v>76</v>
      </c>
      <c r="F201" t="s">
        <v>76</v>
      </c>
      <c r="G201" t="s">
        <v>76</v>
      </c>
      <c r="H201">
        <v>13</v>
      </c>
      <c r="I201">
        <v>2.17</v>
      </c>
      <c r="J201">
        <v>52</v>
      </c>
      <c r="K201">
        <v>8.67</v>
      </c>
      <c r="L201">
        <v>3</v>
      </c>
      <c r="M201">
        <v>0.5</v>
      </c>
      <c r="N201">
        <v>6</v>
      </c>
      <c r="O201">
        <v>1</v>
      </c>
      <c r="P201">
        <v>6</v>
      </c>
      <c r="Q201">
        <v>1</v>
      </c>
      <c r="R201">
        <v>1</v>
      </c>
      <c r="S201">
        <v>0.17</v>
      </c>
      <c r="X201" t="s">
        <v>76</v>
      </c>
      <c r="Y201" t="s">
        <v>76</v>
      </c>
      <c r="AB201" t="s">
        <v>76</v>
      </c>
      <c r="AC201" t="s">
        <v>76</v>
      </c>
      <c r="AD201" t="s">
        <v>76</v>
      </c>
      <c r="AE201" t="s">
        <v>76</v>
      </c>
      <c r="AF201" t="s">
        <v>76</v>
      </c>
      <c r="AG201" t="s">
        <v>76</v>
      </c>
      <c r="AH201" t="s">
        <v>76</v>
      </c>
      <c r="AI201" t="s">
        <v>76</v>
      </c>
      <c r="AJ201" t="s">
        <v>76</v>
      </c>
      <c r="AK201" t="s">
        <v>76</v>
      </c>
      <c r="AL201">
        <v>1</v>
      </c>
      <c r="AM201">
        <v>1</v>
      </c>
      <c r="AN201" t="s">
        <v>76</v>
      </c>
      <c r="AO201" t="s">
        <v>76</v>
      </c>
      <c r="AP201" t="s">
        <v>76</v>
      </c>
      <c r="AQ201" t="s">
        <v>76</v>
      </c>
      <c r="AR201">
        <v>58</v>
      </c>
      <c r="AS201">
        <v>5.8</v>
      </c>
    </row>
    <row r="202" spans="1:45" x14ac:dyDescent="0.15">
      <c r="A202" t="s">
        <v>363</v>
      </c>
      <c r="B202">
        <v>767</v>
      </c>
      <c r="C202">
        <v>95.88</v>
      </c>
      <c r="D202" t="s">
        <v>76</v>
      </c>
      <c r="E202" t="s">
        <v>76</v>
      </c>
      <c r="F202" t="s">
        <v>76</v>
      </c>
      <c r="G202" t="s">
        <v>76</v>
      </c>
      <c r="H202">
        <v>4</v>
      </c>
      <c r="I202">
        <v>0.8</v>
      </c>
      <c r="J202">
        <v>17</v>
      </c>
      <c r="K202">
        <v>3.4</v>
      </c>
      <c r="L202">
        <v>6</v>
      </c>
      <c r="M202">
        <v>1.2</v>
      </c>
      <c r="N202">
        <v>1</v>
      </c>
      <c r="O202">
        <v>0.2</v>
      </c>
      <c r="P202">
        <v>17</v>
      </c>
      <c r="Q202">
        <v>3.4</v>
      </c>
      <c r="R202">
        <v>1</v>
      </c>
      <c r="S202">
        <v>0.2</v>
      </c>
      <c r="X202" t="s">
        <v>76</v>
      </c>
      <c r="Y202" t="s">
        <v>76</v>
      </c>
      <c r="AB202">
        <v>1</v>
      </c>
      <c r="AC202">
        <v>0.2</v>
      </c>
      <c r="AD202" t="s">
        <v>76</v>
      </c>
      <c r="AE202" t="s">
        <v>76</v>
      </c>
      <c r="AF202" t="s">
        <v>76</v>
      </c>
      <c r="AG202" t="s">
        <v>76</v>
      </c>
      <c r="AH202" t="s">
        <v>172</v>
      </c>
      <c r="AI202" t="s">
        <v>172</v>
      </c>
      <c r="AJ202" t="s">
        <v>172</v>
      </c>
      <c r="AK202" t="s">
        <v>172</v>
      </c>
      <c r="AL202" t="s">
        <v>172</v>
      </c>
      <c r="AM202" t="s">
        <v>172</v>
      </c>
      <c r="AN202" t="s">
        <v>172</v>
      </c>
      <c r="AO202" t="s">
        <v>172</v>
      </c>
      <c r="AP202" t="s">
        <v>172</v>
      </c>
      <c r="AQ202" t="s">
        <v>172</v>
      </c>
      <c r="AR202">
        <v>62</v>
      </c>
      <c r="AS202">
        <v>7.75</v>
      </c>
    </row>
    <row r="203" spans="1:45" x14ac:dyDescent="0.15">
      <c r="A203" t="s">
        <v>364</v>
      </c>
      <c r="B203">
        <v>454</v>
      </c>
      <c r="C203">
        <v>50.44</v>
      </c>
      <c r="D203">
        <v>1</v>
      </c>
      <c r="E203">
        <v>0.2</v>
      </c>
      <c r="F203" t="s">
        <v>76</v>
      </c>
      <c r="G203" t="s">
        <v>76</v>
      </c>
      <c r="H203">
        <v>6</v>
      </c>
      <c r="I203">
        <v>1.2</v>
      </c>
      <c r="J203">
        <v>31</v>
      </c>
      <c r="K203">
        <v>6.2</v>
      </c>
      <c r="L203" t="s">
        <v>76</v>
      </c>
      <c r="M203" t="s">
        <v>76</v>
      </c>
      <c r="N203">
        <v>2</v>
      </c>
      <c r="O203">
        <v>0.4</v>
      </c>
      <c r="P203">
        <v>1</v>
      </c>
      <c r="Q203">
        <v>0.2</v>
      </c>
      <c r="R203" t="s">
        <v>76</v>
      </c>
      <c r="S203" t="s">
        <v>76</v>
      </c>
      <c r="X203" t="s">
        <v>76</v>
      </c>
      <c r="Y203" t="s">
        <v>76</v>
      </c>
      <c r="AB203" t="s">
        <v>76</v>
      </c>
      <c r="AC203" t="s">
        <v>76</v>
      </c>
      <c r="AD203" t="s">
        <v>76</v>
      </c>
      <c r="AE203" t="s">
        <v>76</v>
      </c>
      <c r="AF203">
        <v>10</v>
      </c>
      <c r="AG203">
        <v>10</v>
      </c>
      <c r="AH203" t="s">
        <v>172</v>
      </c>
      <c r="AI203" t="s">
        <v>172</v>
      </c>
      <c r="AJ203" t="s">
        <v>172</v>
      </c>
      <c r="AK203" t="s">
        <v>172</v>
      </c>
      <c r="AL203" t="s">
        <v>172</v>
      </c>
      <c r="AM203" t="s">
        <v>172</v>
      </c>
      <c r="AN203" t="s">
        <v>172</v>
      </c>
      <c r="AO203" t="s">
        <v>172</v>
      </c>
      <c r="AP203" t="s">
        <v>172</v>
      </c>
      <c r="AQ203" t="s">
        <v>172</v>
      </c>
      <c r="AR203">
        <v>39</v>
      </c>
      <c r="AS203">
        <v>4.33</v>
      </c>
    </row>
    <row r="204" spans="1:45" x14ac:dyDescent="0.15">
      <c r="A204" t="s">
        <v>365</v>
      </c>
      <c r="B204">
        <v>429</v>
      </c>
      <c r="C204">
        <v>85.8</v>
      </c>
      <c r="D204" t="s">
        <v>76</v>
      </c>
      <c r="E204" t="s">
        <v>76</v>
      </c>
      <c r="F204" t="s">
        <v>76</v>
      </c>
      <c r="G204" t="s">
        <v>76</v>
      </c>
      <c r="H204">
        <v>2</v>
      </c>
      <c r="I204">
        <v>0.67</v>
      </c>
      <c r="J204">
        <v>6</v>
      </c>
      <c r="K204">
        <v>2</v>
      </c>
      <c r="L204">
        <v>1</v>
      </c>
      <c r="M204">
        <v>0.33</v>
      </c>
      <c r="N204" t="s">
        <v>76</v>
      </c>
      <c r="O204" t="s">
        <v>76</v>
      </c>
      <c r="P204">
        <v>2</v>
      </c>
      <c r="Q204">
        <v>0.67</v>
      </c>
      <c r="R204" t="s">
        <v>76</v>
      </c>
      <c r="S204" t="s">
        <v>76</v>
      </c>
      <c r="X204" t="s">
        <v>76</v>
      </c>
      <c r="Y204" t="s">
        <v>76</v>
      </c>
      <c r="AB204" t="s">
        <v>76</v>
      </c>
      <c r="AC204" t="s">
        <v>76</v>
      </c>
      <c r="AD204" t="s">
        <v>76</v>
      </c>
      <c r="AE204" t="s">
        <v>76</v>
      </c>
      <c r="AF204" t="s">
        <v>76</v>
      </c>
      <c r="AG204" t="s">
        <v>76</v>
      </c>
      <c r="AH204" t="s">
        <v>172</v>
      </c>
      <c r="AI204" t="s">
        <v>172</v>
      </c>
      <c r="AJ204" t="s">
        <v>172</v>
      </c>
      <c r="AK204" t="s">
        <v>172</v>
      </c>
      <c r="AL204" t="s">
        <v>172</v>
      </c>
      <c r="AM204" t="s">
        <v>172</v>
      </c>
      <c r="AN204" t="s">
        <v>172</v>
      </c>
      <c r="AO204" t="s">
        <v>172</v>
      </c>
      <c r="AP204" t="s">
        <v>172</v>
      </c>
      <c r="AQ204" t="s">
        <v>172</v>
      </c>
      <c r="AR204">
        <v>14</v>
      </c>
      <c r="AS204">
        <v>2.8</v>
      </c>
    </row>
    <row r="205" spans="1:45" x14ac:dyDescent="0.15">
      <c r="A205" t="s">
        <v>366</v>
      </c>
      <c r="B205">
        <v>730</v>
      </c>
      <c r="C205">
        <v>104.29</v>
      </c>
      <c r="D205" t="s">
        <v>76</v>
      </c>
      <c r="E205" t="s">
        <v>76</v>
      </c>
      <c r="F205">
        <v>1</v>
      </c>
      <c r="G205">
        <v>0.25</v>
      </c>
      <c r="H205">
        <v>11</v>
      </c>
      <c r="I205">
        <v>2.75</v>
      </c>
      <c r="J205">
        <v>28</v>
      </c>
      <c r="K205">
        <v>7</v>
      </c>
      <c r="L205" t="s">
        <v>76</v>
      </c>
      <c r="M205" t="s">
        <v>76</v>
      </c>
      <c r="N205">
        <v>2</v>
      </c>
      <c r="O205">
        <v>0.5</v>
      </c>
      <c r="P205">
        <v>20</v>
      </c>
      <c r="Q205">
        <v>5</v>
      </c>
      <c r="R205">
        <v>1</v>
      </c>
      <c r="S205">
        <v>0.25</v>
      </c>
      <c r="X205" t="s">
        <v>76</v>
      </c>
      <c r="Y205" t="s">
        <v>76</v>
      </c>
      <c r="AB205">
        <v>1</v>
      </c>
      <c r="AC205">
        <v>0.25</v>
      </c>
      <c r="AD205" t="s">
        <v>76</v>
      </c>
      <c r="AE205" t="s">
        <v>76</v>
      </c>
      <c r="AF205" t="s">
        <v>76</v>
      </c>
      <c r="AG205" t="s">
        <v>76</v>
      </c>
      <c r="AH205" t="s">
        <v>172</v>
      </c>
      <c r="AI205" t="s">
        <v>172</v>
      </c>
      <c r="AJ205" t="s">
        <v>172</v>
      </c>
      <c r="AK205" t="s">
        <v>172</v>
      </c>
      <c r="AL205" t="s">
        <v>172</v>
      </c>
      <c r="AM205" t="s">
        <v>172</v>
      </c>
      <c r="AN205" t="s">
        <v>172</v>
      </c>
      <c r="AO205" t="s">
        <v>172</v>
      </c>
      <c r="AP205" t="s">
        <v>172</v>
      </c>
      <c r="AQ205" t="s">
        <v>172</v>
      </c>
      <c r="AR205">
        <v>27</v>
      </c>
      <c r="AS205">
        <v>3.86</v>
      </c>
    </row>
    <row r="206" spans="1:45" x14ac:dyDescent="0.15">
      <c r="A206" t="s">
        <v>367</v>
      </c>
      <c r="B206">
        <v>258</v>
      </c>
      <c r="C206">
        <v>43</v>
      </c>
      <c r="D206" t="s">
        <v>76</v>
      </c>
      <c r="E206" t="s">
        <v>76</v>
      </c>
      <c r="F206" t="s">
        <v>76</v>
      </c>
      <c r="G206" t="s">
        <v>76</v>
      </c>
      <c r="H206">
        <v>7</v>
      </c>
      <c r="I206">
        <v>2.33</v>
      </c>
      <c r="J206">
        <v>7</v>
      </c>
      <c r="K206">
        <v>2.33</v>
      </c>
      <c r="L206">
        <v>1</v>
      </c>
      <c r="M206">
        <v>0.33</v>
      </c>
      <c r="N206" t="s">
        <v>76</v>
      </c>
      <c r="O206" t="s">
        <v>76</v>
      </c>
      <c r="P206" t="s">
        <v>76</v>
      </c>
      <c r="Q206" t="s">
        <v>76</v>
      </c>
      <c r="R206" t="s">
        <v>76</v>
      </c>
      <c r="S206" t="s">
        <v>76</v>
      </c>
      <c r="X206" t="s">
        <v>76</v>
      </c>
      <c r="Y206" t="s">
        <v>76</v>
      </c>
      <c r="AB206" t="s">
        <v>76</v>
      </c>
      <c r="AC206" t="s">
        <v>76</v>
      </c>
      <c r="AD206" t="s">
        <v>172</v>
      </c>
      <c r="AE206" t="s">
        <v>172</v>
      </c>
      <c r="AF206" t="s">
        <v>172</v>
      </c>
      <c r="AG206" t="s">
        <v>172</v>
      </c>
      <c r="AH206" t="s">
        <v>172</v>
      </c>
      <c r="AI206" t="s">
        <v>172</v>
      </c>
      <c r="AJ206" t="s">
        <v>172</v>
      </c>
      <c r="AK206" t="s">
        <v>172</v>
      </c>
      <c r="AL206" t="s">
        <v>172</v>
      </c>
      <c r="AM206" t="s">
        <v>172</v>
      </c>
      <c r="AN206" t="s">
        <v>172</v>
      </c>
      <c r="AO206" t="s">
        <v>172</v>
      </c>
      <c r="AP206" t="s">
        <v>172</v>
      </c>
      <c r="AQ206" t="s">
        <v>172</v>
      </c>
      <c r="AR206">
        <v>21</v>
      </c>
      <c r="AS206">
        <v>3.5</v>
      </c>
    </row>
    <row r="207" spans="1:45" x14ac:dyDescent="0.15">
      <c r="A207" t="s">
        <v>368</v>
      </c>
      <c r="B207">
        <v>2416</v>
      </c>
      <c r="C207">
        <v>61.95</v>
      </c>
      <c r="D207">
        <v>4</v>
      </c>
      <c r="E207">
        <v>0.13</v>
      </c>
      <c r="F207">
        <v>2</v>
      </c>
      <c r="G207">
        <v>7.0000000000000007E-2</v>
      </c>
      <c r="H207">
        <v>71</v>
      </c>
      <c r="I207">
        <v>2.37</v>
      </c>
      <c r="J207">
        <v>132</v>
      </c>
      <c r="K207">
        <v>4.4000000000000004</v>
      </c>
      <c r="L207">
        <v>5</v>
      </c>
      <c r="M207">
        <v>0.17</v>
      </c>
      <c r="N207" t="s">
        <v>76</v>
      </c>
      <c r="O207" t="s">
        <v>76</v>
      </c>
      <c r="P207">
        <v>44</v>
      </c>
      <c r="Q207">
        <v>1.47</v>
      </c>
      <c r="R207">
        <v>4</v>
      </c>
      <c r="S207">
        <v>0.13</v>
      </c>
      <c r="X207" t="s">
        <v>76</v>
      </c>
      <c r="Y207" t="s">
        <v>76</v>
      </c>
      <c r="AB207">
        <v>1</v>
      </c>
      <c r="AC207">
        <v>0.03</v>
      </c>
      <c r="AD207" t="s">
        <v>76</v>
      </c>
      <c r="AE207" t="s">
        <v>76</v>
      </c>
      <c r="AF207">
        <v>2</v>
      </c>
      <c r="AG207">
        <v>0.5</v>
      </c>
      <c r="AH207" t="s">
        <v>76</v>
      </c>
      <c r="AI207" t="s">
        <v>76</v>
      </c>
      <c r="AJ207" t="s">
        <v>76</v>
      </c>
      <c r="AK207" t="s">
        <v>76</v>
      </c>
      <c r="AL207" t="s">
        <v>76</v>
      </c>
      <c r="AM207" t="s">
        <v>76</v>
      </c>
      <c r="AN207" t="s">
        <v>76</v>
      </c>
      <c r="AO207" t="s">
        <v>76</v>
      </c>
      <c r="AP207" t="s">
        <v>76</v>
      </c>
      <c r="AQ207" t="s">
        <v>76</v>
      </c>
      <c r="AR207">
        <v>250</v>
      </c>
      <c r="AS207">
        <v>6.41</v>
      </c>
    </row>
    <row r="208" spans="1:45" x14ac:dyDescent="0.15">
      <c r="A208" t="s">
        <v>369</v>
      </c>
      <c r="B208">
        <v>881</v>
      </c>
      <c r="C208">
        <v>62.93</v>
      </c>
      <c r="D208" t="s">
        <v>76</v>
      </c>
      <c r="E208" t="s">
        <v>76</v>
      </c>
      <c r="F208" t="s">
        <v>76</v>
      </c>
      <c r="G208" t="s">
        <v>76</v>
      </c>
      <c r="H208">
        <v>5</v>
      </c>
      <c r="I208">
        <v>0.56000000000000005</v>
      </c>
      <c r="J208">
        <v>18</v>
      </c>
      <c r="K208">
        <v>2</v>
      </c>
      <c r="L208">
        <v>1</v>
      </c>
      <c r="M208">
        <v>0.11</v>
      </c>
      <c r="N208">
        <v>2</v>
      </c>
      <c r="O208">
        <v>0.22</v>
      </c>
      <c r="P208">
        <v>13</v>
      </c>
      <c r="Q208">
        <v>1.44</v>
      </c>
      <c r="R208">
        <v>1</v>
      </c>
      <c r="S208">
        <v>0.11</v>
      </c>
      <c r="X208" t="s">
        <v>76</v>
      </c>
      <c r="Y208" t="s">
        <v>76</v>
      </c>
      <c r="AB208" t="s">
        <v>76</v>
      </c>
      <c r="AC208" t="s">
        <v>76</v>
      </c>
      <c r="AD208" t="s">
        <v>76</v>
      </c>
      <c r="AE208" t="s">
        <v>76</v>
      </c>
      <c r="AF208">
        <v>3</v>
      </c>
      <c r="AG208">
        <v>1.5</v>
      </c>
      <c r="AH208" t="s">
        <v>76</v>
      </c>
      <c r="AI208" t="s">
        <v>76</v>
      </c>
      <c r="AJ208" t="s">
        <v>76</v>
      </c>
      <c r="AK208" t="s">
        <v>76</v>
      </c>
      <c r="AL208" t="s">
        <v>76</v>
      </c>
      <c r="AM208" t="s">
        <v>76</v>
      </c>
      <c r="AN208" t="s">
        <v>76</v>
      </c>
      <c r="AO208" t="s">
        <v>76</v>
      </c>
      <c r="AP208" t="s">
        <v>76</v>
      </c>
      <c r="AQ208" t="s">
        <v>76</v>
      </c>
      <c r="AR208">
        <v>125</v>
      </c>
      <c r="AS208">
        <v>8.93</v>
      </c>
    </row>
    <row r="209" spans="1:45" x14ac:dyDescent="0.15">
      <c r="A209" t="s">
        <v>370</v>
      </c>
      <c r="B209">
        <v>877</v>
      </c>
      <c r="C209">
        <v>58.47</v>
      </c>
      <c r="D209" t="s">
        <v>76</v>
      </c>
      <c r="E209" t="s">
        <v>76</v>
      </c>
      <c r="F209">
        <v>1</v>
      </c>
      <c r="G209">
        <v>0.11</v>
      </c>
      <c r="H209">
        <v>7</v>
      </c>
      <c r="I209">
        <v>0.78</v>
      </c>
      <c r="J209">
        <v>29</v>
      </c>
      <c r="K209">
        <v>3.22</v>
      </c>
      <c r="L209">
        <v>2</v>
      </c>
      <c r="M209">
        <v>0.22</v>
      </c>
      <c r="N209">
        <v>4</v>
      </c>
      <c r="O209">
        <v>0.44</v>
      </c>
      <c r="P209">
        <v>18</v>
      </c>
      <c r="Q209">
        <v>2</v>
      </c>
      <c r="R209">
        <v>4</v>
      </c>
      <c r="S209">
        <v>0.44</v>
      </c>
      <c r="X209" t="s">
        <v>76</v>
      </c>
      <c r="Y209" t="s">
        <v>76</v>
      </c>
      <c r="AB209" t="s">
        <v>76</v>
      </c>
      <c r="AC209" t="s">
        <v>76</v>
      </c>
      <c r="AD209" t="s">
        <v>76</v>
      </c>
      <c r="AE209" t="s">
        <v>76</v>
      </c>
      <c r="AF209" t="s">
        <v>76</v>
      </c>
      <c r="AG209" t="s">
        <v>76</v>
      </c>
      <c r="AH209" t="s">
        <v>76</v>
      </c>
      <c r="AI209" t="s">
        <v>76</v>
      </c>
      <c r="AJ209">
        <v>1</v>
      </c>
      <c r="AK209">
        <v>1</v>
      </c>
      <c r="AL209" t="s">
        <v>76</v>
      </c>
      <c r="AM209" t="s">
        <v>76</v>
      </c>
      <c r="AN209" t="s">
        <v>76</v>
      </c>
      <c r="AO209" t="s">
        <v>76</v>
      </c>
      <c r="AP209" t="s">
        <v>76</v>
      </c>
      <c r="AQ209" t="s">
        <v>76</v>
      </c>
      <c r="AR209">
        <v>107</v>
      </c>
      <c r="AS209">
        <v>7.13</v>
      </c>
    </row>
    <row r="210" spans="1:45" x14ac:dyDescent="0.15">
      <c r="A210" t="s">
        <v>371</v>
      </c>
      <c r="B210">
        <v>1035</v>
      </c>
      <c r="C210">
        <v>94.09</v>
      </c>
      <c r="D210">
        <v>2</v>
      </c>
      <c r="E210">
        <v>0.28999999999999998</v>
      </c>
      <c r="F210">
        <v>5</v>
      </c>
      <c r="G210">
        <v>0.71</v>
      </c>
      <c r="H210">
        <v>17</v>
      </c>
      <c r="I210">
        <v>2.4300000000000002</v>
      </c>
      <c r="J210">
        <v>25</v>
      </c>
      <c r="K210">
        <v>3.57</v>
      </c>
      <c r="L210" t="s">
        <v>76</v>
      </c>
      <c r="M210" t="s">
        <v>76</v>
      </c>
      <c r="N210">
        <v>3</v>
      </c>
      <c r="O210">
        <v>0.43</v>
      </c>
      <c r="P210">
        <v>14</v>
      </c>
      <c r="Q210">
        <v>2</v>
      </c>
      <c r="R210" t="s">
        <v>76</v>
      </c>
      <c r="S210" t="s">
        <v>76</v>
      </c>
      <c r="X210" t="s">
        <v>76</v>
      </c>
      <c r="Y210" t="s">
        <v>76</v>
      </c>
      <c r="AB210" t="s">
        <v>76</v>
      </c>
      <c r="AC210" t="s">
        <v>76</v>
      </c>
      <c r="AD210" t="s">
        <v>76</v>
      </c>
      <c r="AE210" t="s">
        <v>76</v>
      </c>
      <c r="AF210" t="s">
        <v>76</v>
      </c>
      <c r="AG210" t="s">
        <v>76</v>
      </c>
      <c r="AH210" t="s">
        <v>172</v>
      </c>
      <c r="AI210" t="s">
        <v>172</v>
      </c>
      <c r="AJ210" t="s">
        <v>172</v>
      </c>
      <c r="AK210" t="s">
        <v>172</v>
      </c>
      <c r="AL210" t="s">
        <v>172</v>
      </c>
      <c r="AM210" t="s">
        <v>172</v>
      </c>
      <c r="AN210" t="s">
        <v>172</v>
      </c>
      <c r="AO210" t="s">
        <v>172</v>
      </c>
      <c r="AP210" t="s">
        <v>172</v>
      </c>
      <c r="AQ210" t="s">
        <v>172</v>
      </c>
      <c r="AR210">
        <v>59</v>
      </c>
      <c r="AS210">
        <v>5.36</v>
      </c>
    </row>
    <row r="211" spans="1:45" x14ac:dyDescent="0.15">
      <c r="A211" t="s">
        <v>372</v>
      </c>
      <c r="B211">
        <v>905</v>
      </c>
      <c r="C211">
        <v>82.27</v>
      </c>
      <c r="D211">
        <v>3</v>
      </c>
      <c r="E211">
        <v>0.43</v>
      </c>
      <c r="F211" t="s">
        <v>76</v>
      </c>
      <c r="G211" t="s">
        <v>76</v>
      </c>
      <c r="H211">
        <v>9</v>
      </c>
      <c r="I211">
        <v>1.29</v>
      </c>
      <c r="J211">
        <v>66</v>
      </c>
      <c r="K211">
        <v>9.43</v>
      </c>
      <c r="L211">
        <v>1</v>
      </c>
      <c r="M211">
        <v>0.14000000000000001</v>
      </c>
      <c r="N211" t="s">
        <v>76</v>
      </c>
      <c r="O211" t="s">
        <v>76</v>
      </c>
      <c r="P211">
        <v>3</v>
      </c>
      <c r="Q211">
        <v>0.43</v>
      </c>
      <c r="R211">
        <v>2</v>
      </c>
      <c r="S211">
        <v>0.28999999999999998</v>
      </c>
      <c r="X211" t="s">
        <v>76</v>
      </c>
      <c r="Y211" t="s">
        <v>76</v>
      </c>
      <c r="AB211" t="s">
        <v>76</v>
      </c>
      <c r="AC211" t="s">
        <v>76</v>
      </c>
      <c r="AD211" t="s">
        <v>76</v>
      </c>
      <c r="AE211" t="s">
        <v>76</v>
      </c>
      <c r="AF211">
        <v>1</v>
      </c>
      <c r="AG211">
        <v>0.5</v>
      </c>
      <c r="AH211" t="s">
        <v>76</v>
      </c>
      <c r="AI211" t="s">
        <v>76</v>
      </c>
      <c r="AJ211" t="s">
        <v>76</v>
      </c>
      <c r="AK211" t="s">
        <v>76</v>
      </c>
      <c r="AL211" t="s">
        <v>76</v>
      </c>
      <c r="AM211" t="s">
        <v>76</v>
      </c>
      <c r="AN211" t="s">
        <v>76</v>
      </c>
      <c r="AO211" t="s">
        <v>76</v>
      </c>
      <c r="AP211" t="s">
        <v>76</v>
      </c>
      <c r="AQ211" t="s">
        <v>76</v>
      </c>
      <c r="AR211">
        <v>51</v>
      </c>
      <c r="AS211">
        <v>4.6399999999999997</v>
      </c>
    </row>
    <row r="212" spans="1:45" x14ac:dyDescent="0.15">
      <c r="A212" t="s">
        <v>373</v>
      </c>
      <c r="B212">
        <v>419</v>
      </c>
      <c r="C212">
        <v>41.9</v>
      </c>
      <c r="D212">
        <v>3</v>
      </c>
      <c r="E212">
        <v>0.5</v>
      </c>
      <c r="F212">
        <v>2</v>
      </c>
      <c r="G212">
        <v>0.33</v>
      </c>
      <c r="H212">
        <v>6</v>
      </c>
      <c r="I212">
        <v>1</v>
      </c>
      <c r="J212">
        <v>54</v>
      </c>
      <c r="K212">
        <v>9</v>
      </c>
      <c r="L212" t="s">
        <v>76</v>
      </c>
      <c r="M212" t="s">
        <v>76</v>
      </c>
      <c r="N212">
        <v>3</v>
      </c>
      <c r="O212">
        <v>0.5</v>
      </c>
      <c r="P212">
        <v>3</v>
      </c>
      <c r="Q212">
        <v>0.5</v>
      </c>
      <c r="R212">
        <v>3</v>
      </c>
      <c r="S212">
        <v>0.5</v>
      </c>
      <c r="X212" t="s">
        <v>76</v>
      </c>
      <c r="Y212" t="s">
        <v>76</v>
      </c>
      <c r="AB212" t="s">
        <v>76</v>
      </c>
      <c r="AC212" t="s">
        <v>76</v>
      </c>
      <c r="AD212" t="s">
        <v>76</v>
      </c>
      <c r="AE212" t="s">
        <v>76</v>
      </c>
      <c r="AF212">
        <v>2</v>
      </c>
      <c r="AG212">
        <v>2</v>
      </c>
      <c r="AH212" t="s">
        <v>172</v>
      </c>
      <c r="AI212" t="s">
        <v>172</v>
      </c>
      <c r="AJ212" t="s">
        <v>172</v>
      </c>
      <c r="AK212" t="s">
        <v>172</v>
      </c>
      <c r="AL212" t="s">
        <v>172</v>
      </c>
      <c r="AM212" t="s">
        <v>172</v>
      </c>
      <c r="AN212" t="s">
        <v>172</v>
      </c>
      <c r="AO212" t="s">
        <v>172</v>
      </c>
      <c r="AP212" t="s">
        <v>172</v>
      </c>
      <c r="AQ212" t="s">
        <v>172</v>
      </c>
      <c r="AR212">
        <v>16</v>
      </c>
      <c r="AS212">
        <v>1.6</v>
      </c>
    </row>
    <row r="213" spans="1:45" x14ac:dyDescent="0.15">
      <c r="A213" t="s">
        <v>374</v>
      </c>
      <c r="B213">
        <v>703</v>
      </c>
      <c r="C213">
        <v>70.3</v>
      </c>
      <c r="D213">
        <v>1</v>
      </c>
      <c r="E213">
        <v>0.17</v>
      </c>
      <c r="F213" t="s">
        <v>76</v>
      </c>
      <c r="G213" t="s">
        <v>76</v>
      </c>
      <c r="H213">
        <v>3</v>
      </c>
      <c r="I213">
        <v>0.5</v>
      </c>
      <c r="J213">
        <v>42</v>
      </c>
      <c r="K213">
        <v>7</v>
      </c>
      <c r="L213">
        <v>3</v>
      </c>
      <c r="M213">
        <v>0.5</v>
      </c>
      <c r="N213">
        <v>2</v>
      </c>
      <c r="O213">
        <v>0.33</v>
      </c>
      <c r="P213">
        <v>6</v>
      </c>
      <c r="Q213">
        <v>1</v>
      </c>
      <c r="R213">
        <v>3</v>
      </c>
      <c r="S213">
        <v>0.5</v>
      </c>
      <c r="X213" t="s">
        <v>76</v>
      </c>
      <c r="Y213" t="s">
        <v>76</v>
      </c>
      <c r="AB213" t="s">
        <v>76</v>
      </c>
      <c r="AC213" t="s">
        <v>76</v>
      </c>
      <c r="AD213" t="s">
        <v>76</v>
      </c>
      <c r="AE213" t="s">
        <v>76</v>
      </c>
      <c r="AF213">
        <v>1</v>
      </c>
      <c r="AG213">
        <v>1</v>
      </c>
      <c r="AH213" t="s">
        <v>172</v>
      </c>
      <c r="AI213" t="s">
        <v>172</v>
      </c>
      <c r="AJ213" t="s">
        <v>172</v>
      </c>
      <c r="AK213" t="s">
        <v>172</v>
      </c>
      <c r="AL213" t="s">
        <v>172</v>
      </c>
      <c r="AM213" t="s">
        <v>172</v>
      </c>
      <c r="AN213" t="s">
        <v>172</v>
      </c>
      <c r="AO213" t="s">
        <v>172</v>
      </c>
      <c r="AP213" t="s">
        <v>172</v>
      </c>
      <c r="AQ213" t="s">
        <v>172</v>
      </c>
      <c r="AR213">
        <v>53</v>
      </c>
      <c r="AS213">
        <v>5.3</v>
      </c>
    </row>
    <row r="214" spans="1:45" x14ac:dyDescent="0.15">
      <c r="A214" t="s">
        <v>375</v>
      </c>
      <c r="B214">
        <v>278</v>
      </c>
      <c r="C214">
        <v>92.67</v>
      </c>
      <c r="D214" t="s">
        <v>76</v>
      </c>
      <c r="E214" t="s">
        <v>76</v>
      </c>
      <c r="F214" t="s">
        <v>76</v>
      </c>
      <c r="G214" t="s">
        <v>76</v>
      </c>
      <c r="H214">
        <v>3</v>
      </c>
      <c r="I214">
        <v>1.5</v>
      </c>
      <c r="J214" t="s">
        <v>76</v>
      </c>
      <c r="K214" t="s">
        <v>76</v>
      </c>
      <c r="L214" t="s">
        <v>76</v>
      </c>
      <c r="M214" t="s">
        <v>76</v>
      </c>
      <c r="N214" t="s">
        <v>76</v>
      </c>
      <c r="O214" t="s">
        <v>76</v>
      </c>
      <c r="P214">
        <v>1</v>
      </c>
      <c r="Q214">
        <v>0.5</v>
      </c>
      <c r="R214" t="s">
        <v>76</v>
      </c>
      <c r="S214" t="s">
        <v>76</v>
      </c>
      <c r="X214">
        <v>1</v>
      </c>
      <c r="Y214">
        <v>0.5</v>
      </c>
      <c r="AB214" t="s">
        <v>76</v>
      </c>
      <c r="AC214" t="s">
        <v>76</v>
      </c>
      <c r="AD214" t="s">
        <v>172</v>
      </c>
      <c r="AE214" t="s">
        <v>172</v>
      </c>
      <c r="AF214" t="s">
        <v>172</v>
      </c>
      <c r="AG214" t="s">
        <v>172</v>
      </c>
      <c r="AH214" t="s">
        <v>172</v>
      </c>
      <c r="AI214" t="s">
        <v>172</v>
      </c>
      <c r="AJ214" t="s">
        <v>172</v>
      </c>
      <c r="AK214" t="s">
        <v>172</v>
      </c>
      <c r="AL214" t="s">
        <v>172</v>
      </c>
      <c r="AM214" t="s">
        <v>172</v>
      </c>
      <c r="AN214" t="s">
        <v>172</v>
      </c>
      <c r="AO214" t="s">
        <v>172</v>
      </c>
      <c r="AP214" t="s">
        <v>172</v>
      </c>
      <c r="AQ214" t="s">
        <v>172</v>
      </c>
      <c r="AR214">
        <v>37</v>
      </c>
      <c r="AS214">
        <v>12.33</v>
      </c>
    </row>
    <row r="215" spans="1:45" x14ac:dyDescent="0.15">
      <c r="A215" t="s">
        <v>376</v>
      </c>
      <c r="B215">
        <v>787</v>
      </c>
      <c r="C215">
        <v>78.7</v>
      </c>
      <c r="D215">
        <v>1</v>
      </c>
      <c r="E215">
        <v>0.17</v>
      </c>
      <c r="F215" t="s">
        <v>76</v>
      </c>
      <c r="G215" t="s">
        <v>76</v>
      </c>
      <c r="H215">
        <v>15</v>
      </c>
      <c r="I215">
        <v>2.5</v>
      </c>
      <c r="J215">
        <v>21</v>
      </c>
      <c r="K215">
        <v>3.5</v>
      </c>
      <c r="L215">
        <v>1</v>
      </c>
      <c r="M215">
        <v>0.17</v>
      </c>
      <c r="N215" t="s">
        <v>76</v>
      </c>
      <c r="O215" t="s">
        <v>76</v>
      </c>
      <c r="P215">
        <v>3</v>
      </c>
      <c r="Q215">
        <v>0.5</v>
      </c>
      <c r="R215" t="s">
        <v>76</v>
      </c>
      <c r="S215" t="s">
        <v>76</v>
      </c>
      <c r="X215" t="s">
        <v>76</v>
      </c>
      <c r="Y215" t="s">
        <v>76</v>
      </c>
      <c r="AB215" t="s">
        <v>76</v>
      </c>
      <c r="AC215" t="s">
        <v>76</v>
      </c>
      <c r="AD215" t="s">
        <v>76</v>
      </c>
      <c r="AE215" t="s">
        <v>76</v>
      </c>
      <c r="AF215" t="s">
        <v>76</v>
      </c>
      <c r="AG215" t="s">
        <v>76</v>
      </c>
      <c r="AH215" t="s">
        <v>172</v>
      </c>
      <c r="AI215" t="s">
        <v>172</v>
      </c>
      <c r="AJ215" t="s">
        <v>172</v>
      </c>
      <c r="AK215" t="s">
        <v>172</v>
      </c>
      <c r="AL215" t="s">
        <v>172</v>
      </c>
      <c r="AM215" t="s">
        <v>172</v>
      </c>
      <c r="AN215" t="s">
        <v>172</v>
      </c>
      <c r="AO215" t="s">
        <v>172</v>
      </c>
      <c r="AP215" t="s">
        <v>172</v>
      </c>
      <c r="AQ215" t="s">
        <v>172</v>
      </c>
      <c r="AR215">
        <v>46</v>
      </c>
      <c r="AS215">
        <v>4.5999999999999996</v>
      </c>
    </row>
    <row r="216" spans="1:45" x14ac:dyDescent="0.15">
      <c r="A216" t="s">
        <v>377</v>
      </c>
      <c r="B216">
        <v>244</v>
      </c>
      <c r="C216">
        <v>48.8</v>
      </c>
      <c r="D216" t="s">
        <v>76</v>
      </c>
      <c r="E216" t="s">
        <v>76</v>
      </c>
      <c r="F216" t="s">
        <v>76</v>
      </c>
      <c r="G216" t="s">
        <v>76</v>
      </c>
      <c r="H216" t="s">
        <v>76</v>
      </c>
      <c r="I216" t="s">
        <v>76</v>
      </c>
      <c r="J216" t="s">
        <v>76</v>
      </c>
      <c r="K216" t="s">
        <v>76</v>
      </c>
      <c r="L216" t="s">
        <v>76</v>
      </c>
      <c r="M216" t="s">
        <v>76</v>
      </c>
      <c r="N216" t="s">
        <v>76</v>
      </c>
      <c r="O216" t="s">
        <v>76</v>
      </c>
      <c r="P216" t="s">
        <v>76</v>
      </c>
      <c r="Q216" t="s">
        <v>76</v>
      </c>
      <c r="R216" t="s">
        <v>76</v>
      </c>
      <c r="S216" t="s">
        <v>76</v>
      </c>
      <c r="X216" t="s">
        <v>76</v>
      </c>
      <c r="Y216" t="s">
        <v>76</v>
      </c>
      <c r="AB216" t="s">
        <v>76</v>
      </c>
      <c r="AC216" t="s">
        <v>76</v>
      </c>
      <c r="AD216" t="s">
        <v>172</v>
      </c>
      <c r="AE216" t="s">
        <v>172</v>
      </c>
      <c r="AF216" t="s">
        <v>172</v>
      </c>
      <c r="AG216" t="s">
        <v>172</v>
      </c>
      <c r="AH216" t="s">
        <v>76</v>
      </c>
      <c r="AI216" t="s">
        <v>76</v>
      </c>
      <c r="AJ216" t="s">
        <v>76</v>
      </c>
      <c r="AK216" t="s">
        <v>76</v>
      </c>
      <c r="AL216">
        <v>1</v>
      </c>
      <c r="AM216">
        <v>1</v>
      </c>
      <c r="AN216" t="s">
        <v>76</v>
      </c>
      <c r="AO216" t="s">
        <v>76</v>
      </c>
      <c r="AP216" t="s">
        <v>76</v>
      </c>
      <c r="AQ216" t="s">
        <v>76</v>
      </c>
      <c r="AR216">
        <v>35</v>
      </c>
      <c r="AS216">
        <v>7</v>
      </c>
    </row>
    <row r="217" spans="1:45" x14ac:dyDescent="0.15">
      <c r="A217" t="s">
        <v>378</v>
      </c>
      <c r="B217">
        <v>1675</v>
      </c>
      <c r="C217">
        <v>88.16</v>
      </c>
      <c r="D217">
        <v>13</v>
      </c>
      <c r="E217">
        <v>1.08</v>
      </c>
      <c r="F217">
        <v>1</v>
      </c>
      <c r="G217">
        <v>0.08</v>
      </c>
      <c r="H217">
        <v>16</v>
      </c>
      <c r="I217">
        <v>1.33</v>
      </c>
      <c r="J217">
        <v>86</v>
      </c>
      <c r="K217">
        <v>7.17</v>
      </c>
      <c r="L217">
        <v>3</v>
      </c>
      <c r="M217">
        <v>0.25</v>
      </c>
      <c r="N217">
        <v>7</v>
      </c>
      <c r="O217">
        <v>0.57999999999999996</v>
      </c>
      <c r="P217">
        <v>28</v>
      </c>
      <c r="Q217">
        <v>2.33</v>
      </c>
      <c r="R217">
        <v>3</v>
      </c>
      <c r="S217">
        <v>0.25</v>
      </c>
      <c r="X217" t="s">
        <v>76</v>
      </c>
      <c r="Y217" t="s">
        <v>76</v>
      </c>
      <c r="AB217">
        <v>1</v>
      </c>
      <c r="AC217">
        <v>0.08</v>
      </c>
      <c r="AD217" t="s">
        <v>76</v>
      </c>
      <c r="AE217" t="s">
        <v>76</v>
      </c>
      <c r="AF217">
        <v>13</v>
      </c>
      <c r="AG217">
        <v>4.33</v>
      </c>
      <c r="AH217" t="s">
        <v>76</v>
      </c>
      <c r="AI217" t="s">
        <v>76</v>
      </c>
      <c r="AJ217" t="s">
        <v>76</v>
      </c>
      <c r="AK217" t="s">
        <v>76</v>
      </c>
      <c r="AL217">
        <v>4</v>
      </c>
      <c r="AM217">
        <v>4</v>
      </c>
      <c r="AN217" t="s">
        <v>76</v>
      </c>
      <c r="AO217" t="s">
        <v>76</v>
      </c>
      <c r="AP217" t="s">
        <v>76</v>
      </c>
      <c r="AQ217" t="s">
        <v>76</v>
      </c>
      <c r="AR217">
        <v>149</v>
      </c>
      <c r="AS217">
        <v>7.84</v>
      </c>
    </row>
    <row r="218" spans="1:45" x14ac:dyDescent="0.15">
      <c r="A218" t="s">
        <v>379</v>
      </c>
      <c r="B218">
        <v>791</v>
      </c>
      <c r="C218">
        <v>65.92</v>
      </c>
      <c r="D218">
        <v>1</v>
      </c>
      <c r="E218">
        <v>0.13</v>
      </c>
      <c r="F218">
        <v>2</v>
      </c>
      <c r="G218">
        <v>0.25</v>
      </c>
      <c r="H218">
        <v>10</v>
      </c>
      <c r="I218">
        <v>1.25</v>
      </c>
      <c r="J218">
        <v>22</v>
      </c>
      <c r="K218">
        <v>2.75</v>
      </c>
      <c r="L218">
        <v>8</v>
      </c>
      <c r="M218">
        <v>1</v>
      </c>
      <c r="N218">
        <v>6</v>
      </c>
      <c r="O218">
        <v>0.75</v>
      </c>
      <c r="P218">
        <v>11</v>
      </c>
      <c r="Q218">
        <v>1.38</v>
      </c>
      <c r="R218">
        <v>1</v>
      </c>
      <c r="S218">
        <v>0.13</v>
      </c>
      <c r="X218" t="s">
        <v>76</v>
      </c>
      <c r="Y218" t="s">
        <v>76</v>
      </c>
      <c r="AB218" t="s">
        <v>76</v>
      </c>
      <c r="AC218" t="s">
        <v>76</v>
      </c>
      <c r="AD218" t="s">
        <v>76</v>
      </c>
      <c r="AE218" t="s">
        <v>76</v>
      </c>
      <c r="AF218" t="s">
        <v>76</v>
      </c>
      <c r="AG218" t="s">
        <v>76</v>
      </c>
      <c r="AH218" t="s">
        <v>172</v>
      </c>
      <c r="AI218" t="s">
        <v>172</v>
      </c>
      <c r="AJ218" t="s">
        <v>172</v>
      </c>
      <c r="AK218" t="s">
        <v>172</v>
      </c>
      <c r="AL218" t="s">
        <v>172</v>
      </c>
      <c r="AM218" t="s">
        <v>172</v>
      </c>
      <c r="AN218" t="s">
        <v>172</v>
      </c>
      <c r="AO218" t="s">
        <v>172</v>
      </c>
      <c r="AP218" t="s">
        <v>172</v>
      </c>
      <c r="AQ218" t="s">
        <v>172</v>
      </c>
      <c r="AR218">
        <v>77</v>
      </c>
      <c r="AS218">
        <v>6.42</v>
      </c>
    </row>
    <row r="219" spans="1:45" x14ac:dyDescent="0.15">
      <c r="A219" t="s">
        <v>380</v>
      </c>
      <c r="B219">
        <v>891</v>
      </c>
      <c r="C219">
        <v>35.64</v>
      </c>
      <c r="D219">
        <v>6</v>
      </c>
      <c r="E219">
        <v>0.38</v>
      </c>
      <c r="F219">
        <v>9</v>
      </c>
      <c r="G219">
        <v>0.56000000000000005</v>
      </c>
      <c r="H219">
        <v>32</v>
      </c>
      <c r="I219">
        <v>2</v>
      </c>
      <c r="J219">
        <v>53</v>
      </c>
      <c r="K219">
        <v>3.31</v>
      </c>
      <c r="L219">
        <v>11</v>
      </c>
      <c r="M219">
        <v>0.69</v>
      </c>
      <c r="N219">
        <v>13</v>
      </c>
      <c r="O219">
        <v>0.81</v>
      </c>
      <c r="P219">
        <v>20</v>
      </c>
      <c r="Q219">
        <v>1.25</v>
      </c>
      <c r="R219">
        <v>2</v>
      </c>
      <c r="S219">
        <v>0.13</v>
      </c>
      <c r="X219">
        <v>2</v>
      </c>
      <c r="Y219">
        <v>0.13</v>
      </c>
      <c r="AB219" t="s">
        <v>76</v>
      </c>
      <c r="AC219" t="s">
        <v>76</v>
      </c>
      <c r="AD219" t="s">
        <v>76</v>
      </c>
      <c r="AE219" t="s">
        <v>76</v>
      </c>
      <c r="AF219" t="s">
        <v>76</v>
      </c>
      <c r="AG219" t="s">
        <v>76</v>
      </c>
      <c r="AH219" t="s">
        <v>76</v>
      </c>
      <c r="AI219" t="s">
        <v>76</v>
      </c>
      <c r="AJ219" t="s">
        <v>76</v>
      </c>
      <c r="AK219" t="s">
        <v>76</v>
      </c>
      <c r="AL219" t="s">
        <v>76</v>
      </c>
      <c r="AM219" t="s">
        <v>76</v>
      </c>
      <c r="AN219" t="s">
        <v>76</v>
      </c>
      <c r="AO219" t="s">
        <v>76</v>
      </c>
      <c r="AP219" t="s">
        <v>76</v>
      </c>
      <c r="AQ219" t="s">
        <v>76</v>
      </c>
      <c r="AR219">
        <v>155</v>
      </c>
      <c r="AS219">
        <v>6.2</v>
      </c>
    </row>
    <row r="220" spans="1:45" x14ac:dyDescent="0.15">
      <c r="A220" t="s">
        <v>381</v>
      </c>
      <c r="B220">
        <v>255</v>
      </c>
      <c r="C220">
        <v>36.43</v>
      </c>
      <c r="D220">
        <v>1</v>
      </c>
      <c r="E220">
        <v>0.25</v>
      </c>
      <c r="F220">
        <v>15</v>
      </c>
      <c r="G220">
        <v>3.75</v>
      </c>
      <c r="H220">
        <v>18</v>
      </c>
      <c r="I220">
        <v>4.5</v>
      </c>
      <c r="J220">
        <v>22</v>
      </c>
      <c r="K220">
        <v>5.5</v>
      </c>
      <c r="L220">
        <v>1</v>
      </c>
      <c r="M220">
        <v>0.25</v>
      </c>
      <c r="N220">
        <v>6</v>
      </c>
      <c r="O220">
        <v>1.5</v>
      </c>
      <c r="P220">
        <v>2</v>
      </c>
      <c r="Q220">
        <v>0.5</v>
      </c>
      <c r="R220" t="s">
        <v>76</v>
      </c>
      <c r="S220" t="s">
        <v>76</v>
      </c>
      <c r="X220">
        <v>1</v>
      </c>
      <c r="Y220">
        <v>0.25</v>
      </c>
      <c r="AB220">
        <v>1</v>
      </c>
      <c r="AC220">
        <v>0.25</v>
      </c>
      <c r="AD220" t="s">
        <v>76</v>
      </c>
      <c r="AE220" t="s">
        <v>76</v>
      </c>
      <c r="AF220" t="s">
        <v>76</v>
      </c>
      <c r="AG220" t="s">
        <v>76</v>
      </c>
      <c r="AH220" t="s">
        <v>76</v>
      </c>
      <c r="AI220" t="s">
        <v>76</v>
      </c>
      <c r="AJ220" t="s">
        <v>76</v>
      </c>
      <c r="AK220" t="s">
        <v>76</v>
      </c>
      <c r="AL220">
        <v>4</v>
      </c>
      <c r="AM220">
        <v>4</v>
      </c>
      <c r="AN220" t="s">
        <v>76</v>
      </c>
      <c r="AO220" t="s">
        <v>76</v>
      </c>
      <c r="AP220" t="s">
        <v>76</v>
      </c>
      <c r="AQ220" t="s">
        <v>76</v>
      </c>
      <c r="AR220">
        <v>113</v>
      </c>
      <c r="AS220">
        <v>16.14</v>
      </c>
    </row>
    <row r="221" spans="1:45" x14ac:dyDescent="0.15">
      <c r="A221" t="s">
        <v>382</v>
      </c>
      <c r="B221">
        <v>115</v>
      </c>
      <c r="C221">
        <v>38.33</v>
      </c>
      <c r="D221" t="s">
        <v>76</v>
      </c>
      <c r="E221" t="s">
        <v>76</v>
      </c>
      <c r="F221" t="s">
        <v>76</v>
      </c>
      <c r="G221" t="s">
        <v>76</v>
      </c>
      <c r="H221">
        <v>1</v>
      </c>
      <c r="I221">
        <v>0.5</v>
      </c>
      <c r="J221" t="s">
        <v>76</v>
      </c>
      <c r="K221" t="s">
        <v>76</v>
      </c>
      <c r="L221" t="s">
        <v>76</v>
      </c>
      <c r="M221" t="s">
        <v>76</v>
      </c>
      <c r="N221">
        <v>1</v>
      </c>
      <c r="O221">
        <v>0.5</v>
      </c>
      <c r="P221" t="s">
        <v>76</v>
      </c>
      <c r="Q221" t="s">
        <v>76</v>
      </c>
      <c r="R221" t="s">
        <v>76</v>
      </c>
      <c r="S221" t="s">
        <v>76</v>
      </c>
      <c r="X221" t="s">
        <v>76</v>
      </c>
      <c r="Y221" t="s">
        <v>76</v>
      </c>
      <c r="AB221" t="s">
        <v>76</v>
      </c>
      <c r="AC221" t="s">
        <v>76</v>
      </c>
      <c r="AD221" t="s">
        <v>172</v>
      </c>
      <c r="AE221" t="s">
        <v>172</v>
      </c>
      <c r="AF221" t="s">
        <v>172</v>
      </c>
      <c r="AG221" t="s">
        <v>172</v>
      </c>
      <c r="AH221" t="s">
        <v>76</v>
      </c>
      <c r="AI221" t="s">
        <v>76</v>
      </c>
      <c r="AJ221" t="s">
        <v>76</v>
      </c>
      <c r="AK221" t="s">
        <v>76</v>
      </c>
      <c r="AL221" t="s">
        <v>76</v>
      </c>
      <c r="AM221" t="s">
        <v>76</v>
      </c>
      <c r="AN221" t="s">
        <v>76</v>
      </c>
      <c r="AO221" t="s">
        <v>76</v>
      </c>
      <c r="AP221" t="s">
        <v>76</v>
      </c>
      <c r="AQ221" t="s">
        <v>76</v>
      </c>
      <c r="AR221">
        <v>32</v>
      </c>
      <c r="AS221">
        <v>10.67</v>
      </c>
    </row>
    <row r="222" spans="1:45" x14ac:dyDescent="0.15">
      <c r="A222" t="s">
        <v>383</v>
      </c>
      <c r="B222">
        <v>326</v>
      </c>
      <c r="C222">
        <v>40.75</v>
      </c>
      <c r="D222">
        <v>2</v>
      </c>
      <c r="E222">
        <v>0.4</v>
      </c>
      <c r="F222">
        <v>6</v>
      </c>
      <c r="G222">
        <v>1.2</v>
      </c>
      <c r="H222">
        <v>57</v>
      </c>
      <c r="I222">
        <v>11.4</v>
      </c>
      <c r="J222">
        <v>4</v>
      </c>
      <c r="K222">
        <v>0.8</v>
      </c>
      <c r="L222">
        <v>2</v>
      </c>
      <c r="M222">
        <v>0.4</v>
      </c>
      <c r="N222">
        <v>7</v>
      </c>
      <c r="O222">
        <v>1.4</v>
      </c>
      <c r="P222">
        <v>2</v>
      </c>
      <c r="Q222">
        <v>0.4</v>
      </c>
      <c r="R222">
        <v>2</v>
      </c>
      <c r="S222">
        <v>0.4</v>
      </c>
      <c r="X222" t="s">
        <v>76</v>
      </c>
      <c r="Y222" t="s">
        <v>76</v>
      </c>
      <c r="AB222">
        <v>2</v>
      </c>
      <c r="AC222">
        <v>0.4</v>
      </c>
      <c r="AD222">
        <v>3</v>
      </c>
      <c r="AE222">
        <v>3</v>
      </c>
      <c r="AF222">
        <v>2</v>
      </c>
      <c r="AG222">
        <v>2</v>
      </c>
      <c r="AH222" t="s">
        <v>76</v>
      </c>
      <c r="AI222" t="s">
        <v>76</v>
      </c>
      <c r="AJ222" t="s">
        <v>76</v>
      </c>
      <c r="AK222" t="s">
        <v>76</v>
      </c>
      <c r="AL222" t="s">
        <v>76</v>
      </c>
      <c r="AM222" t="s">
        <v>76</v>
      </c>
      <c r="AN222" t="s">
        <v>76</v>
      </c>
      <c r="AO222" t="s">
        <v>76</v>
      </c>
      <c r="AP222" t="s">
        <v>76</v>
      </c>
      <c r="AQ222" t="s">
        <v>76</v>
      </c>
      <c r="AR222">
        <v>29</v>
      </c>
      <c r="AS222">
        <v>3.63</v>
      </c>
    </row>
    <row r="223" spans="1:45" x14ac:dyDescent="0.15">
      <c r="A223" t="s">
        <v>384</v>
      </c>
      <c r="B223">
        <v>540</v>
      </c>
      <c r="C223">
        <v>41.54</v>
      </c>
      <c r="D223">
        <v>3</v>
      </c>
      <c r="E223">
        <v>0.38</v>
      </c>
      <c r="F223">
        <v>6</v>
      </c>
      <c r="G223">
        <v>0.75</v>
      </c>
      <c r="H223">
        <v>40</v>
      </c>
      <c r="I223">
        <v>5</v>
      </c>
      <c r="J223">
        <v>3</v>
      </c>
      <c r="K223">
        <v>0.38</v>
      </c>
      <c r="L223">
        <v>8</v>
      </c>
      <c r="M223">
        <v>1</v>
      </c>
      <c r="N223">
        <v>20</v>
      </c>
      <c r="O223">
        <v>2.5</v>
      </c>
      <c r="P223">
        <v>4</v>
      </c>
      <c r="Q223">
        <v>0.5</v>
      </c>
      <c r="R223">
        <v>4</v>
      </c>
      <c r="S223">
        <v>0.5</v>
      </c>
      <c r="X223" t="s">
        <v>76</v>
      </c>
      <c r="Y223" t="s">
        <v>76</v>
      </c>
      <c r="AB223">
        <v>1</v>
      </c>
      <c r="AC223">
        <v>0.13</v>
      </c>
      <c r="AD223" t="s">
        <v>76</v>
      </c>
      <c r="AE223" t="s">
        <v>76</v>
      </c>
      <c r="AF223" t="s">
        <v>76</v>
      </c>
      <c r="AG223" t="s">
        <v>76</v>
      </c>
      <c r="AH223" t="s">
        <v>76</v>
      </c>
      <c r="AI223" t="s">
        <v>76</v>
      </c>
      <c r="AJ223" t="s">
        <v>76</v>
      </c>
      <c r="AK223" t="s">
        <v>76</v>
      </c>
      <c r="AL223">
        <v>5</v>
      </c>
      <c r="AM223">
        <v>2.5</v>
      </c>
      <c r="AN223" t="s">
        <v>76</v>
      </c>
      <c r="AO223" t="s">
        <v>76</v>
      </c>
      <c r="AP223">
        <v>1</v>
      </c>
      <c r="AQ223">
        <v>0.5</v>
      </c>
      <c r="AR223">
        <v>87</v>
      </c>
      <c r="AS223">
        <v>6.69</v>
      </c>
    </row>
    <row r="224" spans="1:45" x14ac:dyDescent="0.15">
      <c r="A224" t="s">
        <v>385</v>
      </c>
      <c r="B224">
        <v>66</v>
      </c>
      <c r="C224">
        <v>22</v>
      </c>
      <c r="D224" t="s">
        <v>76</v>
      </c>
      <c r="E224" t="s">
        <v>76</v>
      </c>
      <c r="F224" t="s">
        <v>76</v>
      </c>
      <c r="G224" t="s">
        <v>76</v>
      </c>
      <c r="H224">
        <v>5</v>
      </c>
      <c r="I224">
        <v>2.5</v>
      </c>
      <c r="J224">
        <v>9</v>
      </c>
      <c r="K224">
        <v>4.5</v>
      </c>
      <c r="L224" t="s">
        <v>76</v>
      </c>
      <c r="M224" t="s">
        <v>76</v>
      </c>
      <c r="N224">
        <v>2</v>
      </c>
      <c r="O224">
        <v>1</v>
      </c>
      <c r="P224" t="s">
        <v>76</v>
      </c>
      <c r="Q224" t="s">
        <v>76</v>
      </c>
      <c r="R224" t="s">
        <v>76</v>
      </c>
      <c r="S224" t="s">
        <v>76</v>
      </c>
      <c r="X224" t="s">
        <v>76</v>
      </c>
      <c r="Y224" t="s">
        <v>76</v>
      </c>
      <c r="AB224" t="s">
        <v>76</v>
      </c>
      <c r="AC224" t="s">
        <v>76</v>
      </c>
      <c r="AD224" t="s">
        <v>172</v>
      </c>
      <c r="AE224" t="s">
        <v>172</v>
      </c>
      <c r="AF224" t="s">
        <v>172</v>
      </c>
      <c r="AG224" t="s">
        <v>172</v>
      </c>
      <c r="AH224" t="s">
        <v>172</v>
      </c>
      <c r="AI224" t="s">
        <v>172</v>
      </c>
      <c r="AJ224" t="s">
        <v>172</v>
      </c>
      <c r="AK224" t="s">
        <v>172</v>
      </c>
      <c r="AL224" t="s">
        <v>172</v>
      </c>
      <c r="AM224" t="s">
        <v>172</v>
      </c>
      <c r="AN224" t="s">
        <v>172</v>
      </c>
      <c r="AO224" t="s">
        <v>172</v>
      </c>
      <c r="AP224" t="s">
        <v>172</v>
      </c>
      <c r="AQ224" t="s">
        <v>172</v>
      </c>
      <c r="AR224">
        <v>10</v>
      </c>
      <c r="AS224">
        <v>3.33</v>
      </c>
    </row>
    <row r="225" spans="1:45" x14ac:dyDescent="0.15">
      <c r="A225" t="s">
        <v>386</v>
      </c>
      <c r="B225">
        <v>180</v>
      </c>
      <c r="C225">
        <v>60</v>
      </c>
      <c r="D225" t="s">
        <v>76</v>
      </c>
      <c r="E225" t="s">
        <v>76</v>
      </c>
      <c r="F225" t="s">
        <v>76</v>
      </c>
      <c r="G225" t="s">
        <v>76</v>
      </c>
      <c r="H225">
        <v>3</v>
      </c>
      <c r="I225">
        <v>1.5</v>
      </c>
      <c r="J225">
        <v>1</v>
      </c>
      <c r="K225">
        <v>0.5</v>
      </c>
      <c r="L225">
        <v>1</v>
      </c>
      <c r="M225">
        <v>0.5</v>
      </c>
      <c r="N225">
        <v>5</v>
      </c>
      <c r="O225">
        <v>2.5</v>
      </c>
      <c r="P225" t="s">
        <v>76</v>
      </c>
      <c r="Q225" t="s">
        <v>76</v>
      </c>
      <c r="R225">
        <v>1</v>
      </c>
      <c r="S225">
        <v>0.5</v>
      </c>
      <c r="X225" t="s">
        <v>76</v>
      </c>
      <c r="Y225" t="s">
        <v>76</v>
      </c>
      <c r="AB225" t="s">
        <v>76</v>
      </c>
      <c r="AC225" t="s">
        <v>76</v>
      </c>
      <c r="AD225" t="s">
        <v>172</v>
      </c>
      <c r="AE225" t="s">
        <v>172</v>
      </c>
      <c r="AF225" t="s">
        <v>172</v>
      </c>
      <c r="AG225" t="s">
        <v>172</v>
      </c>
      <c r="AH225" t="s">
        <v>76</v>
      </c>
      <c r="AI225" t="s">
        <v>76</v>
      </c>
      <c r="AJ225" t="s">
        <v>76</v>
      </c>
      <c r="AK225" t="s">
        <v>76</v>
      </c>
      <c r="AL225" t="s">
        <v>76</v>
      </c>
      <c r="AM225" t="s">
        <v>76</v>
      </c>
      <c r="AN225" t="s">
        <v>76</v>
      </c>
      <c r="AO225" t="s">
        <v>76</v>
      </c>
      <c r="AP225" t="s">
        <v>76</v>
      </c>
      <c r="AQ225" t="s">
        <v>76</v>
      </c>
      <c r="AR225">
        <v>41</v>
      </c>
      <c r="AS225">
        <v>13.67</v>
      </c>
    </row>
    <row r="226" spans="1:45" x14ac:dyDescent="0.15">
      <c r="A226" t="s">
        <v>387</v>
      </c>
      <c r="B226">
        <v>117</v>
      </c>
      <c r="C226">
        <v>39</v>
      </c>
      <c r="D226" t="s">
        <v>76</v>
      </c>
      <c r="E226" t="s">
        <v>76</v>
      </c>
      <c r="F226" t="s">
        <v>76</v>
      </c>
      <c r="G226" t="s">
        <v>76</v>
      </c>
      <c r="H226">
        <v>3</v>
      </c>
      <c r="I226">
        <v>1.5</v>
      </c>
      <c r="J226" t="s">
        <v>76</v>
      </c>
      <c r="K226" t="s">
        <v>76</v>
      </c>
      <c r="L226" t="s">
        <v>76</v>
      </c>
      <c r="M226" t="s">
        <v>76</v>
      </c>
      <c r="N226">
        <v>2</v>
      </c>
      <c r="O226">
        <v>1</v>
      </c>
      <c r="P226" t="s">
        <v>76</v>
      </c>
      <c r="Q226" t="s">
        <v>76</v>
      </c>
      <c r="R226" t="s">
        <v>76</v>
      </c>
      <c r="S226" t="s">
        <v>76</v>
      </c>
      <c r="X226" t="s">
        <v>76</v>
      </c>
      <c r="Y226" t="s">
        <v>76</v>
      </c>
      <c r="AB226" t="s">
        <v>76</v>
      </c>
      <c r="AC226" t="s">
        <v>76</v>
      </c>
      <c r="AD226" t="s">
        <v>172</v>
      </c>
      <c r="AE226" t="s">
        <v>172</v>
      </c>
      <c r="AF226" t="s">
        <v>172</v>
      </c>
      <c r="AG226" t="s">
        <v>172</v>
      </c>
      <c r="AH226" t="s">
        <v>76</v>
      </c>
      <c r="AI226" t="s">
        <v>76</v>
      </c>
      <c r="AJ226" t="s">
        <v>76</v>
      </c>
      <c r="AK226" t="s">
        <v>76</v>
      </c>
      <c r="AL226">
        <v>3</v>
      </c>
      <c r="AM226">
        <v>3</v>
      </c>
      <c r="AN226" t="s">
        <v>76</v>
      </c>
      <c r="AO226" t="s">
        <v>76</v>
      </c>
      <c r="AP226" t="s">
        <v>76</v>
      </c>
      <c r="AQ226" t="s">
        <v>76</v>
      </c>
      <c r="AR226">
        <v>66</v>
      </c>
      <c r="AS226">
        <v>22</v>
      </c>
    </row>
    <row r="227" spans="1:45" x14ac:dyDescent="0.15">
      <c r="A227" t="s">
        <v>388</v>
      </c>
      <c r="B227">
        <v>149</v>
      </c>
      <c r="C227">
        <v>29.8</v>
      </c>
      <c r="D227">
        <v>2</v>
      </c>
      <c r="E227">
        <v>0.67</v>
      </c>
      <c r="F227" t="s">
        <v>76</v>
      </c>
      <c r="G227" t="s">
        <v>76</v>
      </c>
      <c r="H227">
        <v>9</v>
      </c>
      <c r="I227">
        <v>3</v>
      </c>
      <c r="J227">
        <v>10</v>
      </c>
      <c r="K227">
        <v>3.33</v>
      </c>
      <c r="L227">
        <v>1</v>
      </c>
      <c r="M227">
        <v>0.33</v>
      </c>
      <c r="N227">
        <v>4</v>
      </c>
      <c r="O227">
        <v>1.33</v>
      </c>
      <c r="P227" t="s">
        <v>76</v>
      </c>
      <c r="Q227" t="s">
        <v>76</v>
      </c>
      <c r="R227" t="s">
        <v>76</v>
      </c>
      <c r="S227" t="s">
        <v>76</v>
      </c>
      <c r="X227" t="s">
        <v>76</v>
      </c>
      <c r="Y227" t="s">
        <v>76</v>
      </c>
      <c r="AB227">
        <v>1</v>
      </c>
      <c r="AC227">
        <v>0.33</v>
      </c>
      <c r="AD227" t="s">
        <v>172</v>
      </c>
      <c r="AE227" t="s">
        <v>172</v>
      </c>
      <c r="AF227" t="s">
        <v>172</v>
      </c>
      <c r="AG227" t="s">
        <v>172</v>
      </c>
      <c r="AH227" t="s">
        <v>76</v>
      </c>
      <c r="AI227" t="s">
        <v>76</v>
      </c>
      <c r="AJ227" t="s">
        <v>76</v>
      </c>
      <c r="AK227" t="s">
        <v>76</v>
      </c>
      <c r="AL227">
        <v>2</v>
      </c>
      <c r="AM227">
        <v>2</v>
      </c>
      <c r="AN227" t="s">
        <v>76</v>
      </c>
      <c r="AO227" t="s">
        <v>76</v>
      </c>
      <c r="AP227" t="s">
        <v>76</v>
      </c>
      <c r="AQ227" t="s">
        <v>76</v>
      </c>
      <c r="AR227">
        <v>16</v>
      </c>
      <c r="AS227">
        <v>3.2</v>
      </c>
    </row>
    <row r="228" spans="1:45" x14ac:dyDescent="0.15">
      <c r="A228" t="s">
        <v>389</v>
      </c>
      <c r="B228">
        <v>90</v>
      </c>
      <c r="C228">
        <v>30</v>
      </c>
      <c r="D228" t="s">
        <v>76</v>
      </c>
      <c r="E228" t="s">
        <v>76</v>
      </c>
      <c r="F228" t="s">
        <v>76</v>
      </c>
      <c r="G228" t="s">
        <v>76</v>
      </c>
      <c r="H228" t="s">
        <v>76</v>
      </c>
      <c r="I228" t="s">
        <v>76</v>
      </c>
      <c r="J228">
        <v>3</v>
      </c>
      <c r="K228">
        <v>1.5</v>
      </c>
      <c r="L228" t="s">
        <v>76</v>
      </c>
      <c r="M228" t="s">
        <v>76</v>
      </c>
      <c r="N228">
        <v>3</v>
      </c>
      <c r="O228">
        <v>1.5</v>
      </c>
      <c r="P228" t="s">
        <v>76</v>
      </c>
      <c r="Q228" t="s">
        <v>76</v>
      </c>
      <c r="R228">
        <v>2</v>
      </c>
      <c r="S228">
        <v>1</v>
      </c>
      <c r="X228" t="s">
        <v>76</v>
      </c>
      <c r="Y228" t="s">
        <v>76</v>
      </c>
      <c r="AB228" t="s">
        <v>76</v>
      </c>
      <c r="AC228" t="s">
        <v>76</v>
      </c>
      <c r="AD228" t="s">
        <v>172</v>
      </c>
      <c r="AE228" t="s">
        <v>172</v>
      </c>
      <c r="AF228" t="s">
        <v>172</v>
      </c>
      <c r="AG228" t="s">
        <v>172</v>
      </c>
      <c r="AH228" t="s">
        <v>76</v>
      </c>
      <c r="AI228" t="s">
        <v>76</v>
      </c>
      <c r="AJ228" t="s">
        <v>76</v>
      </c>
      <c r="AK228" t="s">
        <v>76</v>
      </c>
      <c r="AL228">
        <v>2</v>
      </c>
      <c r="AM228">
        <v>2</v>
      </c>
      <c r="AN228" t="s">
        <v>76</v>
      </c>
      <c r="AO228" t="s">
        <v>76</v>
      </c>
      <c r="AP228" t="s">
        <v>76</v>
      </c>
      <c r="AQ228" t="s">
        <v>76</v>
      </c>
      <c r="AR228">
        <v>21</v>
      </c>
      <c r="AS228">
        <v>7</v>
      </c>
    </row>
    <row r="229" spans="1:45" x14ac:dyDescent="0.15">
      <c r="A229" t="s">
        <v>390</v>
      </c>
      <c r="B229">
        <v>96</v>
      </c>
      <c r="C229">
        <v>32</v>
      </c>
      <c r="D229" t="s">
        <v>76</v>
      </c>
      <c r="E229" t="s">
        <v>76</v>
      </c>
      <c r="F229">
        <v>1</v>
      </c>
      <c r="G229">
        <v>0.5</v>
      </c>
      <c r="H229">
        <v>16</v>
      </c>
      <c r="I229">
        <v>8</v>
      </c>
      <c r="J229" t="s">
        <v>76</v>
      </c>
      <c r="K229" t="s">
        <v>76</v>
      </c>
      <c r="L229" t="s">
        <v>76</v>
      </c>
      <c r="M229" t="s">
        <v>76</v>
      </c>
      <c r="N229" t="s">
        <v>76</v>
      </c>
      <c r="O229" t="s">
        <v>76</v>
      </c>
      <c r="P229" t="s">
        <v>76</v>
      </c>
      <c r="Q229" t="s">
        <v>76</v>
      </c>
      <c r="R229" t="s">
        <v>76</v>
      </c>
      <c r="S229" t="s">
        <v>76</v>
      </c>
      <c r="X229" t="s">
        <v>76</v>
      </c>
      <c r="Y229" t="s">
        <v>76</v>
      </c>
      <c r="AB229" t="s">
        <v>76</v>
      </c>
      <c r="AC229" t="s">
        <v>76</v>
      </c>
      <c r="AD229" t="s">
        <v>172</v>
      </c>
      <c r="AE229" t="s">
        <v>172</v>
      </c>
      <c r="AF229" t="s">
        <v>172</v>
      </c>
      <c r="AG229" t="s">
        <v>172</v>
      </c>
      <c r="AH229" t="s">
        <v>76</v>
      </c>
      <c r="AI229" t="s">
        <v>76</v>
      </c>
      <c r="AJ229" t="s">
        <v>76</v>
      </c>
      <c r="AK229" t="s">
        <v>76</v>
      </c>
      <c r="AL229" t="s">
        <v>76</v>
      </c>
      <c r="AM229" t="s">
        <v>76</v>
      </c>
      <c r="AN229" t="s">
        <v>76</v>
      </c>
      <c r="AO229" t="s">
        <v>76</v>
      </c>
      <c r="AP229" t="s">
        <v>76</v>
      </c>
      <c r="AQ229" t="s">
        <v>76</v>
      </c>
      <c r="AR229">
        <v>19</v>
      </c>
      <c r="AS229">
        <v>6.33</v>
      </c>
    </row>
    <row r="230" spans="1:45" x14ac:dyDescent="0.15">
      <c r="A230" t="s">
        <v>391</v>
      </c>
      <c r="B230">
        <v>46</v>
      </c>
      <c r="C230">
        <v>15.33</v>
      </c>
      <c r="D230" t="s">
        <v>76</v>
      </c>
      <c r="E230" t="s">
        <v>76</v>
      </c>
      <c r="F230">
        <v>4</v>
      </c>
      <c r="G230">
        <v>2</v>
      </c>
      <c r="H230">
        <v>13</v>
      </c>
      <c r="I230">
        <v>6.5</v>
      </c>
      <c r="J230" t="s">
        <v>76</v>
      </c>
      <c r="K230" t="s">
        <v>76</v>
      </c>
      <c r="L230">
        <v>6</v>
      </c>
      <c r="M230">
        <v>3</v>
      </c>
      <c r="N230">
        <v>1</v>
      </c>
      <c r="O230">
        <v>0.5</v>
      </c>
      <c r="P230" t="s">
        <v>76</v>
      </c>
      <c r="Q230" t="s">
        <v>76</v>
      </c>
      <c r="R230" t="s">
        <v>76</v>
      </c>
      <c r="S230" t="s">
        <v>76</v>
      </c>
      <c r="X230" t="s">
        <v>76</v>
      </c>
      <c r="Y230" t="s">
        <v>76</v>
      </c>
      <c r="AB230" t="s">
        <v>76</v>
      </c>
      <c r="AC230" t="s">
        <v>76</v>
      </c>
      <c r="AD230" t="s">
        <v>172</v>
      </c>
      <c r="AE230" t="s">
        <v>172</v>
      </c>
      <c r="AF230" t="s">
        <v>172</v>
      </c>
      <c r="AG230" t="s">
        <v>172</v>
      </c>
      <c r="AH230" t="s">
        <v>76</v>
      </c>
      <c r="AI230" t="s">
        <v>76</v>
      </c>
      <c r="AJ230" t="s">
        <v>76</v>
      </c>
      <c r="AK230" t="s">
        <v>76</v>
      </c>
      <c r="AL230">
        <v>3</v>
      </c>
      <c r="AM230">
        <v>3</v>
      </c>
      <c r="AN230" t="s">
        <v>76</v>
      </c>
      <c r="AO230" t="s">
        <v>76</v>
      </c>
      <c r="AP230" t="s">
        <v>76</v>
      </c>
      <c r="AQ230" t="s">
        <v>76</v>
      </c>
      <c r="AR230">
        <v>37</v>
      </c>
      <c r="AS230">
        <v>12.33</v>
      </c>
    </row>
    <row r="231" spans="1:45" x14ac:dyDescent="0.15">
      <c r="A231" t="s">
        <v>392</v>
      </c>
      <c r="B231">
        <v>442</v>
      </c>
      <c r="C231">
        <v>55.25</v>
      </c>
      <c r="D231">
        <v>3</v>
      </c>
      <c r="E231">
        <v>0.6</v>
      </c>
      <c r="F231">
        <v>2</v>
      </c>
      <c r="G231">
        <v>0.4</v>
      </c>
      <c r="H231">
        <v>33</v>
      </c>
      <c r="I231">
        <v>6.6</v>
      </c>
      <c r="J231">
        <v>15</v>
      </c>
      <c r="K231">
        <v>3</v>
      </c>
      <c r="L231">
        <v>11</v>
      </c>
      <c r="M231">
        <v>2.2000000000000002</v>
      </c>
      <c r="N231">
        <v>2</v>
      </c>
      <c r="O231">
        <v>0.4</v>
      </c>
      <c r="P231">
        <v>9</v>
      </c>
      <c r="Q231">
        <v>1.8</v>
      </c>
      <c r="R231">
        <v>5</v>
      </c>
      <c r="S231">
        <v>1</v>
      </c>
      <c r="X231" t="s">
        <v>76</v>
      </c>
      <c r="Y231" t="s">
        <v>76</v>
      </c>
      <c r="AB231" t="s">
        <v>76</v>
      </c>
      <c r="AC231" t="s">
        <v>76</v>
      </c>
      <c r="AD231" t="s">
        <v>76</v>
      </c>
      <c r="AE231" t="s">
        <v>76</v>
      </c>
      <c r="AF231" t="s">
        <v>76</v>
      </c>
      <c r="AG231" t="s">
        <v>76</v>
      </c>
      <c r="AH231" t="s">
        <v>76</v>
      </c>
      <c r="AI231" t="s">
        <v>76</v>
      </c>
      <c r="AJ231" t="s">
        <v>76</v>
      </c>
      <c r="AK231" t="s">
        <v>76</v>
      </c>
      <c r="AL231">
        <v>1</v>
      </c>
      <c r="AM231">
        <v>1</v>
      </c>
      <c r="AN231" t="s">
        <v>76</v>
      </c>
      <c r="AO231" t="s">
        <v>76</v>
      </c>
      <c r="AP231" t="s">
        <v>76</v>
      </c>
      <c r="AQ231" t="s">
        <v>76</v>
      </c>
      <c r="AR231">
        <v>68</v>
      </c>
      <c r="AS231">
        <v>8.5</v>
      </c>
    </row>
    <row r="232" spans="1:45" x14ac:dyDescent="0.15">
      <c r="A232" t="s">
        <v>393</v>
      </c>
      <c r="B232">
        <v>417</v>
      </c>
      <c r="C232">
        <v>26.06</v>
      </c>
      <c r="D232">
        <v>6</v>
      </c>
      <c r="E232">
        <v>0.6</v>
      </c>
      <c r="F232">
        <v>10</v>
      </c>
      <c r="G232">
        <v>1</v>
      </c>
      <c r="H232">
        <v>56</v>
      </c>
      <c r="I232">
        <v>5.6</v>
      </c>
      <c r="J232">
        <v>168</v>
      </c>
      <c r="K232">
        <v>16.8</v>
      </c>
      <c r="L232">
        <v>2</v>
      </c>
      <c r="M232">
        <v>0.2</v>
      </c>
      <c r="N232">
        <v>2</v>
      </c>
      <c r="O232">
        <v>0.2</v>
      </c>
      <c r="P232">
        <v>2</v>
      </c>
      <c r="Q232">
        <v>0.2</v>
      </c>
      <c r="R232" t="s">
        <v>76</v>
      </c>
      <c r="S232" t="s">
        <v>76</v>
      </c>
      <c r="X232" t="s">
        <v>76</v>
      </c>
      <c r="Y232" t="s">
        <v>76</v>
      </c>
      <c r="AB232">
        <v>1</v>
      </c>
      <c r="AC232">
        <v>0.1</v>
      </c>
      <c r="AD232" t="s">
        <v>76</v>
      </c>
      <c r="AE232" t="s">
        <v>76</v>
      </c>
      <c r="AF232" t="s">
        <v>76</v>
      </c>
      <c r="AG232" t="s">
        <v>76</v>
      </c>
      <c r="AH232" t="s">
        <v>76</v>
      </c>
      <c r="AI232" t="s">
        <v>76</v>
      </c>
      <c r="AJ232" t="s">
        <v>76</v>
      </c>
      <c r="AK232" t="s">
        <v>76</v>
      </c>
      <c r="AL232">
        <v>2</v>
      </c>
      <c r="AM232">
        <v>2</v>
      </c>
      <c r="AN232" t="s">
        <v>76</v>
      </c>
      <c r="AO232" t="s">
        <v>76</v>
      </c>
      <c r="AP232" t="s">
        <v>76</v>
      </c>
      <c r="AQ232" t="s">
        <v>76</v>
      </c>
      <c r="AR232">
        <v>61</v>
      </c>
      <c r="AS232">
        <v>3.81</v>
      </c>
    </row>
    <row r="233" spans="1:45" x14ac:dyDescent="0.15">
      <c r="A233" t="s">
        <v>394</v>
      </c>
      <c r="B233">
        <v>401</v>
      </c>
      <c r="C233">
        <v>30.85</v>
      </c>
      <c r="D233" t="s">
        <v>76</v>
      </c>
      <c r="E233" t="s">
        <v>76</v>
      </c>
      <c r="F233">
        <v>12</v>
      </c>
      <c r="G233">
        <v>1.5</v>
      </c>
      <c r="H233">
        <v>56</v>
      </c>
      <c r="I233">
        <v>7</v>
      </c>
      <c r="J233">
        <v>20</v>
      </c>
      <c r="K233">
        <v>2.5</v>
      </c>
      <c r="L233">
        <v>2</v>
      </c>
      <c r="M233">
        <v>0.25</v>
      </c>
      <c r="N233">
        <v>2</v>
      </c>
      <c r="O233">
        <v>0.25</v>
      </c>
      <c r="P233">
        <v>4</v>
      </c>
      <c r="Q233">
        <v>0.5</v>
      </c>
      <c r="R233">
        <v>4</v>
      </c>
      <c r="S233">
        <v>0.5</v>
      </c>
      <c r="X233" t="s">
        <v>76</v>
      </c>
      <c r="Y233" t="s">
        <v>76</v>
      </c>
      <c r="AB233">
        <v>1</v>
      </c>
      <c r="AC233">
        <v>0.13</v>
      </c>
      <c r="AD233">
        <v>1</v>
      </c>
      <c r="AE233">
        <v>0.5</v>
      </c>
      <c r="AF233">
        <v>8</v>
      </c>
      <c r="AG233">
        <v>4</v>
      </c>
      <c r="AH233" t="s">
        <v>76</v>
      </c>
      <c r="AI233" t="s">
        <v>76</v>
      </c>
      <c r="AJ233" t="s">
        <v>76</v>
      </c>
      <c r="AK233" t="s">
        <v>76</v>
      </c>
      <c r="AL233">
        <v>9</v>
      </c>
      <c r="AM233">
        <v>9</v>
      </c>
      <c r="AN233" t="s">
        <v>76</v>
      </c>
      <c r="AO233" t="s">
        <v>76</v>
      </c>
      <c r="AP233" t="s">
        <v>76</v>
      </c>
      <c r="AQ233" t="s">
        <v>76</v>
      </c>
      <c r="AR233">
        <v>66</v>
      </c>
      <c r="AS233">
        <v>5.08</v>
      </c>
    </row>
    <row r="234" spans="1:45" x14ac:dyDescent="0.15">
      <c r="A234" t="s">
        <v>395</v>
      </c>
      <c r="B234">
        <v>177</v>
      </c>
      <c r="C234">
        <v>25.29</v>
      </c>
      <c r="D234">
        <v>1</v>
      </c>
      <c r="E234">
        <v>0.25</v>
      </c>
      <c r="F234">
        <v>2</v>
      </c>
      <c r="G234">
        <v>0.5</v>
      </c>
      <c r="H234">
        <v>3</v>
      </c>
      <c r="I234">
        <v>0.75</v>
      </c>
      <c r="J234">
        <v>18</v>
      </c>
      <c r="K234">
        <v>4.5</v>
      </c>
      <c r="L234" t="s">
        <v>76</v>
      </c>
      <c r="M234" t="s">
        <v>76</v>
      </c>
      <c r="N234" t="s">
        <v>76</v>
      </c>
      <c r="O234" t="s">
        <v>76</v>
      </c>
      <c r="P234" t="s">
        <v>76</v>
      </c>
      <c r="Q234" t="s">
        <v>76</v>
      </c>
      <c r="R234" t="s">
        <v>76</v>
      </c>
      <c r="S234" t="s">
        <v>76</v>
      </c>
      <c r="X234">
        <v>2</v>
      </c>
      <c r="Y234">
        <v>0.5</v>
      </c>
      <c r="AB234" t="s">
        <v>76</v>
      </c>
      <c r="AC234" t="s">
        <v>76</v>
      </c>
      <c r="AD234" t="s">
        <v>76</v>
      </c>
      <c r="AE234" t="s">
        <v>76</v>
      </c>
      <c r="AF234" t="s">
        <v>76</v>
      </c>
      <c r="AG234" t="s">
        <v>76</v>
      </c>
      <c r="AH234" t="s">
        <v>76</v>
      </c>
      <c r="AI234" t="s">
        <v>76</v>
      </c>
      <c r="AJ234" t="s">
        <v>76</v>
      </c>
      <c r="AK234" t="s">
        <v>76</v>
      </c>
      <c r="AL234">
        <v>5</v>
      </c>
      <c r="AM234">
        <v>5</v>
      </c>
      <c r="AN234" t="s">
        <v>76</v>
      </c>
      <c r="AO234" t="s">
        <v>76</v>
      </c>
      <c r="AP234" t="s">
        <v>76</v>
      </c>
      <c r="AQ234" t="s">
        <v>76</v>
      </c>
      <c r="AR234">
        <v>63</v>
      </c>
      <c r="AS234">
        <v>9</v>
      </c>
    </row>
    <row r="235" spans="1:45" x14ac:dyDescent="0.15">
      <c r="A235" t="s">
        <v>396</v>
      </c>
      <c r="B235">
        <v>108</v>
      </c>
      <c r="C235">
        <v>21.6</v>
      </c>
      <c r="D235">
        <v>4</v>
      </c>
      <c r="E235">
        <v>1.33</v>
      </c>
      <c r="F235">
        <v>6</v>
      </c>
      <c r="G235">
        <v>2</v>
      </c>
      <c r="H235">
        <v>8</v>
      </c>
      <c r="I235">
        <v>2.67</v>
      </c>
      <c r="J235">
        <v>40</v>
      </c>
      <c r="K235">
        <v>13.33</v>
      </c>
      <c r="L235" t="s">
        <v>76</v>
      </c>
      <c r="M235" t="s">
        <v>76</v>
      </c>
      <c r="N235">
        <v>1</v>
      </c>
      <c r="O235">
        <v>0.33</v>
      </c>
      <c r="P235" t="s">
        <v>76</v>
      </c>
      <c r="Q235" t="s">
        <v>76</v>
      </c>
      <c r="R235">
        <v>2</v>
      </c>
      <c r="S235">
        <v>0.67</v>
      </c>
      <c r="X235" t="s">
        <v>76</v>
      </c>
      <c r="Y235" t="s">
        <v>76</v>
      </c>
      <c r="AB235" t="s">
        <v>76</v>
      </c>
      <c r="AC235" t="s">
        <v>76</v>
      </c>
      <c r="AD235" t="s">
        <v>76</v>
      </c>
      <c r="AE235" t="s">
        <v>76</v>
      </c>
      <c r="AF235" t="s">
        <v>76</v>
      </c>
      <c r="AG235" t="s">
        <v>76</v>
      </c>
      <c r="AH235" t="s">
        <v>76</v>
      </c>
      <c r="AI235" t="s">
        <v>76</v>
      </c>
      <c r="AJ235" t="s">
        <v>76</v>
      </c>
      <c r="AK235" t="s">
        <v>76</v>
      </c>
      <c r="AL235">
        <v>1</v>
      </c>
      <c r="AM235">
        <v>1</v>
      </c>
      <c r="AN235" t="s">
        <v>76</v>
      </c>
      <c r="AO235" t="s">
        <v>76</v>
      </c>
      <c r="AP235" t="s">
        <v>76</v>
      </c>
      <c r="AQ235" t="s">
        <v>76</v>
      </c>
      <c r="AR235">
        <v>41</v>
      </c>
      <c r="AS235">
        <v>8.1999999999999993</v>
      </c>
    </row>
    <row r="236" spans="1:45" x14ac:dyDescent="0.15">
      <c r="A236" t="s">
        <v>397</v>
      </c>
      <c r="B236">
        <v>188</v>
      </c>
      <c r="C236">
        <v>26.86</v>
      </c>
      <c r="D236" t="s">
        <v>76</v>
      </c>
      <c r="E236" t="s">
        <v>76</v>
      </c>
      <c r="F236" t="s">
        <v>76</v>
      </c>
      <c r="G236" t="s">
        <v>76</v>
      </c>
      <c r="H236">
        <v>13</v>
      </c>
      <c r="I236">
        <v>3.25</v>
      </c>
      <c r="J236">
        <v>18</v>
      </c>
      <c r="K236">
        <v>4.5</v>
      </c>
      <c r="L236" t="s">
        <v>76</v>
      </c>
      <c r="M236" t="s">
        <v>76</v>
      </c>
      <c r="N236" t="s">
        <v>76</v>
      </c>
      <c r="O236" t="s">
        <v>76</v>
      </c>
      <c r="P236">
        <v>2</v>
      </c>
      <c r="Q236">
        <v>0.5</v>
      </c>
      <c r="R236" t="s">
        <v>76</v>
      </c>
      <c r="S236" t="s">
        <v>76</v>
      </c>
      <c r="X236" t="s">
        <v>76</v>
      </c>
      <c r="Y236" t="s">
        <v>76</v>
      </c>
      <c r="AB236" t="s">
        <v>76</v>
      </c>
      <c r="AC236" t="s">
        <v>76</v>
      </c>
      <c r="AD236" t="s">
        <v>76</v>
      </c>
      <c r="AE236" t="s">
        <v>76</v>
      </c>
      <c r="AF236" t="s">
        <v>76</v>
      </c>
      <c r="AG236" t="s">
        <v>76</v>
      </c>
      <c r="AH236" t="s">
        <v>76</v>
      </c>
      <c r="AI236" t="s">
        <v>76</v>
      </c>
      <c r="AJ236" t="s">
        <v>76</v>
      </c>
      <c r="AK236" t="s">
        <v>76</v>
      </c>
      <c r="AL236" t="s">
        <v>76</v>
      </c>
      <c r="AM236" t="s">
        <v>76</v>
      </c>
      <c r="AN236" t="s">
        <v>76</v>
      </c>
      <c r="AO236" t="s">
        <v>76</v>
      </c>
      <c r="AP236" t="s">
        <v>76</v>
      </c>
      <c r="AQ236" t="s">
        <v>76</v>
      </c>
      <c r="AR236">
        <v>47</v>
      </c>
      <c r="AS236">
        <v>6.71</v>
      </c>
    </row>
    <row r="237" spans="1:45" x14ac:dyDescent="0.15">
      <c r="A237" t="s">
        <v>398</v>
      </c>
      <c r="B237">
        <v>725</v>
      </c>
      <c r="C237">
        <v>42.65</v>
      </c>
      <c r="D237">
        <v>4</v>
      </c>
      <c r="E237">
        <v>0.36</v>
      </c>
      <c r="F237">
        <v>10</v>
      </c>
      <c r="G237">
        <v>0.91</v>
      </c>
      <c r="H237">
        <v>31</v>
      </c>
      <c r="I237">
        <v>2.82</v>
      </c>
      <c r="J237">
        <v>144</v>
      </c>
      <c r="K237">
        <v>13.09</v>
      </c>
      <c r="L237">
        <v>18</v>
      </c>
      <c r="M237">
        <v>1.64</v>
      </c>
      <c r="N237">
        <v>9</v>
      </c>
      <c r="O237">
        <v>0.82</v>
      </c>
      <c r="P237">
        <v>3</v>
      </c>
      <c r="Q237">
        <v>0.27</v>
      </c>
      <c r="R237">
        <v>2</v>
      </c>
      <c r="S237">
        <v>0.18</v>
      </c>
      <c r="X237">
        <v>1</v>
      </c>
      <c r="Y237">
        <v>0.09</v>
      </c>
      <c r="AB237" t="s">
        <v>76</v>
      </c>
      <c r="AC237" t="s">
        <v>76</v>
      </c>
      <c r="AD237" t="s">
        <v>76</v>
      </c>
      <c r="AE237" t="s">
        <v>76</v>
      </c>
      <c r="AF237">
        <v>2</v>
      </c>
      <c r="AG237">
        <v>0.67</v>
      </c>
      <c r="AH237" t="s">
        <v>76</v>
      </c>
      <c r="AI237" t="s">
        <v>76</v>
      </c>
      <c r="AJ237" t="s">
        <v>76</v>
      </c>
      <c r="AK237" t="s">
        <v>76</v>
      </c>
      <c r="AL237" t="s">
        <v>76</v>
      </c>
      <c r="AM237" t="s">
        <v>76</v>
      </c>
      <c r="AN237" t="s">
        <v>76</v>
      </c>
      <c r="AO237" t="s">
        <v>76</v>
      </c>
      <c r="AP237" t="s">
        <v>76</v>
      </c>
      <c r="AQ237" t="s">
        <v>76</v>
      </c>
      <c r="AR237">
        <v>57</v>
      </c>
      <c r="AS237">
        <v>3.35</v>
      </c>
    </row>
    <row r="238" spans="1:45" x14ac:dyDescent="0.15">
      <c r="A238" t="s">
        <v>399</v>
      </c>
      <c r="B238">
        <v>235</v>
      </c>
      <c r="C238">
        <v>23.5</v>
      </c>
      <c r="D238">
        <v>2</v>
      </c>
      <c r="E238">
        <v>0.33</v>
      </c>
      <c r="F238">
        <v>6</v>
      </c>
      <c r="G238">
        <v>1</v>
      </c>
      <c r="H238">
        <v>5</v>
      </c>
      <c r="I238">
        <v>0.83</v>
      </c>
      <c r="J238">
        <v>36</v>
      </c>
      <c r="K238">
        <v>6</v>
      </c>
      <c r="L238">
        <v>1</v>
      </c>
      <c r="M238">
        <v>0.17</v>
      </c>
      <c r="N238">
        <v>3</v>
      </c>
      <c r="O238">
        <v>0.5</v>
      </c>
      <c r="P238">
        <v>1</v>
      </c>
      <c r="Q238">
        <v>0.17</v>
      </c>
      <c r="R238" t="s">
        <v>76</v>
      </c>
      <c r="S238" t="s">
        <v>76</v>
      </c>
      <c r="X238">
        <v>1</v>
      </c>
      <c r="Y238">
        <v>0.17</v>
      </c>
      <c r="AB238" t="s">
        <v>76</v>
      </c>
      <c r="AC238" t="s">
        <v>76</v>
      </c>
      <c r="AD238" t="s">
        <v>76</v>
      </c>
      <c r="AE238" t="s">
        <v>76</v>
      </c>
      <c r="AF238">
        <v>1</v>
      </c>
      <c r="AG238">
        <v>1</v>
      </c>
      <c r="AH238" t="s">
        <v>76</v>
      </c>
      <c r="AI238" t="s">
        <v>76</v>
      </c>
      <c r="AJ238" t="s">
        <v>76</v>
      </c>
      <c r="AK238" t="s">
        <v>76</v>
      </c>
      <c r="AL238">
        <v>1</v>
      </c>
      <c r="AM238">
        <v>1</v>
      </c>
      <c r="AN238" t="s">
        <v>76</v>
      </c>
      <c r="AO238" t="s">
        <v>76</v>
      </c>
      <c r="AP238" t="s">
        <v>76</v>
      </c>
      <c r="AQ238" t="s">
        <v>76</v>
      </c>
      <c r="AR238">
        <v>29</v>
      </c>
      <c r="AS238">
        <v>2.9</v>
      </c>
    </row>
    <row r="239" spans="1:45" x14ac:dyDescent="0.15">
      <c r="A239" t="s">
        <v>400</v>
      </c>
      <c r="B239">
        <v>645</v>
      </c>
      <c r="C239">
        <v>58.64</v>
      </c>
      <c r="D239" t="s">
        <v>76</v>
      </c>
      <c r="E239" t="s">
        <v>76</v>
      </c>
      <c r="F239">
        <v>2</v>
      </c>
      <c r="G239">
        <v>0.33</v>
      </c>
      <c r="H239">
        <v>32</v>
      </c>
      <c r="I239">
        <v>5.33</v>
      </c>
      <c r="J239">
        <v>56</v>
      </c>
      <c r="K239">
        <v>9.33</v>
      </c>
      <c r="L239">
        <v>3</v>
      </c>
      <c r="M239">
        <v>0.5</v>
      </c>
      <c r="N239" t="s">
        <v>76</v>
      </c>
      <c r="O239" t="s">
        <v>76</v>
      </c>
      <c r="P239">
        <v>2</v>
      </c>
      <c r="Q239">
        <v>0.33</v>
      </c>
      <c r="R239" t="s">
        <v>76</v>
      </c>
      <c r="S239" t="s">
        <v>76</v>
      </c>
      <c r="X239" t="s">
        <v>76</v>
      </c>
      <c r="Y239" t="s">
        <v>76</v>
      </c>
      <c r="AB239" t="s">
        <v>76</v>
      </c>
      <c r="AC239" t="s">
        <v>76</v>
      </c>
      <c r="AD239" t="s">
        <v>76</v>
      </c>
      <c r="AE239" t="s">
        <v>76</v>
      </c>
      <c r="AF239">
        <v>20</v>
      </c>
      <c r="AG239">
        <v>20</v>
      </c>
      <c r="AH239" t="s">
        <v>76</v>
      </c>
      <c r="AI239" t="s">
        <v>76</v>
      </c>
      <c r="AJ239" t="s">
        <v>76</v>
      </c>
      <c r="AK239" t="s">
        <v>76</v>
      </c>
      <c r="AL239" t="s">
        <v>76</v>
      </c>
      <c r="AM239" t="s">
        <v>76</v>
      </c>
      <c r="AN239" t="s">
        <v>76</v>
      </c>
      <c r="AO239" t="s">
        <v>76</v>
      </c>
      <c r="AP239" t="s">
        <v>76</v>
      </c>
      <c r="AQ239" t="s">
        <v>76</v>
      </c>
      <c r="AR239">
        <v>62</v>
      </c>
      <c r="AS239">
        <v>5.64</v>
      </c>
    </row>
    <row r="240" spans="1:45" x14ac:dyDescent="0.15">
      <c r="A240" t="s">
        <v>401</v>
      </c>
      <c r="B240">
        <v>390</v>
      </c>
      <c r="C240">
        <v>65</v>
      </c>
      <c r="D240">
        <v>1</v>
      </c>
      <c r="E240">
        <v>0.25</v>
      </c>
      <c r="F240">
        <v>9</v>
      </c>
      <c r="G240">
        <v>2.25</v>
      </c>
      <c r="H240">
        <v>21</v>
      </c>
      <c r="I240">
        <v>5.25</v>
      </c>
      <c r="J240">
        <v>31</v>
      </c>
      <c r="K240">
        <v>7.75</v>
      </c>
      <c r="L240">
        <v>1</v>
      </c>
      <c r="M240">
        <v>0.25</v>
      </c>
      <c r="N240">
        <v>3</v>
      </c>
      <c r="O240">
        <v>0.75</v>
      </c>
      <c r="P240" t="s">
        <v>76</v>
      </c>
      <c r="Q240" t="s">
        <v>76</v>
      </c>
      <c r="R240">
        <v>2</v>
      </c>
      <c r="S240">
        <v>0.5</v>
      </c>
      <c r="X240" t="s">
        <v>76</v>
      </c>
      <c r="Y240" t="s">
        <v>76</v>
      </c>
      <c r="AB240" t="s">
        <v>76</v>
      </c>
      <c r="AC240" t="s">
        <v>76</v>
      </c>
      <c r="AD240" t="s">
        <v>76</v>
      </c>
      <c r="AE240" t="s">
        <v>76</v>
      </c>
      <c r="AF240" t="s">
        <v>76</v>
      </c>
      <c r="AG240" t="s">
        <v>76</v>
      </c>
      <c r="AH240" t="s">
        <v>76</v>
      </c>
      <c r="AI240" t="s">
        <v>76</v>
      </c>
      <c r="AJ240" t="s">
        <v>76</v>
      </c>
      <c r="AK240" t="s">
        <v>76</v>
      </c>
      <c r="AL240" t="s">
        <v>76</v>
      </c>
      <c r="AM240" t="s">
        <v>76</v>
      </c>
      <c r="AN240" t="s">
        <v>76</v>
      </c>
      <c r="AO240" t="s">
        <v>76</v>
      </c>
      <c r="AP240" t="s">
        <v>76</v>
      </c>
      <c r="AQ240" t="s">
        <v>76</v>
      </c>
      <c r="AR240">
        <v>81</v>
      </c>
      <c r="AS240">
        <v>13.5</v>
      </c>
    </row>
    <row r="241" spans="1:45" x14ac:dyDescent="0.15">
      <c r="A241" t="s">
        <v>402</v>
      </c>
      <c r="B241">
        <v>97</v>
      </c>
      <c r="C241">
        <v>24.25</v>
      </c>
      <c r="D241" t="s">
        <v>76</v>
      </c>
      <c r="E241" t="s">
        <v>76</v>
      </c>
      <c r="F241" t="s">
        <v>76</v>
      </c>
      <c r="G241" t="s">
        <v>76</v>
      </c>
      <c r="H241" t="s">
        <v>76</v>
      </c>
      <c r="I241" t="s">
        <v>76</v>
      </c>
      <c r="J241">
        <v>4</v>
      </c>
      <c r="K241">
        <v>2</v>
      </c>
      <c r="L241">
        <v>1</v>
      </c>
      <c r="M241">
        <v>0.5</v>
      </c>
      <c r="N241" t="s">
        <v>76</v>
      </c>
      <c r="O241" t="s">
        <v>76</v>
      </c>
      <c r="P241" t="s">
        <v>76</v>
      </c>
      <c r="Q241" t="s">
        <v>76</v>
      </c>
      <c r="R241" t="s">
        <v>76</v>
      </c>
      <c r="S241" t="s">
        <v>76</v>
      </c>
      <c r="X241" t="s">
        <v>76</v>
      </c>
      <c r="Y241" t="s">
        <v>76</v>
      </c>
      <c r="AB241" t="s">
        <v>76</v>
      </c>
      <c r="AC241" t="s">
        <v>76</v>
      </c>
      <c r="AD241" t="s">
        <v>76</v>
      </c>
      <c r="AE241" t="s">
        <v>76</v>
      </c>
      <c r="AF241" t="s">
        <v>76</v>
      </c>
      <c r="AG241" t="s">
        <v>76</v>
      </c>
      <c r="AH241" t="s">
        <v>76</v>
      </c>
      <c r="AI241" t="s">
        <v>76</v>
      </c>
      <c r="AJ241" t="s">
        <v>76</v>
      </c>
      <c r="AK241" t="s">
        <v>76</v>
      </c>
      <c r="AL241" t="s">
        <v>76</v>
      </c>
      <c r="AM241" t="s">
        <v>76</v>
      </c>
      <c r="AN241" t="s">
        <v>76</v>
      </c>
      <c r="AO241" t="s">
        <v>76</v>
      </c>
      <c r="AP241" t="s">
        <v>76</v>
      </c>
      <c r="AQ241" t="s">
        <v>76</v>
      </c>
      <c r="AR241">
        <v>12</v>
      </c>
      <c r="AS241">
        <v>3</v>
      </c>
    </row>
    <row r="242" spans="1:45" x14ac:dyDescent="0.15">
      <c r="A242" t="s">
        <v>403</v>
      </c>
      <c r="B242">
        <v>552</v>
      </c>
      <c r="C242">
        <v>46</v>
      </c>
      <c r="D242">
        <v>13</v>
      </c>
      <c r="E242">
        <v>1.63</v>
      </c>
      <c r="F242">
        <v>7</v>
      </c>
      <c r="G242">
        <v>0.88</v>
      </c>
      <c r="H242">
        <v>18</v>
      </c>
      <c r="I242">
        <v>2.25</v>
      </c>
      <c r="J242">
        <v>91</v>
      </c>
      <c r="K242">
        <v>11.38</v>
      </c>
      <c r="L242">
        <v>3</v>
      </c>
      <c r="M242">
        <v>0.38</v>
      </c>
      <c r="N242">
        <v>5</v>
      </c>
      <c r="O242">
        <v>0.63</v>
      </c>
      <c r="P242">
        <v>2</v>
      </c>
      <c r="Q242">
        <v>0.25</v>
      </c>
      <c r="R242">
        <v>4</v>
      </c>
      <c r="S242">
        <v>0.5</v>
      </c>
      <c r="X242">
        <v>1</v>
      </c>
      <c r="Y242">
        <v>0.13</v>
      </c>
      <c r="AB242" t="s">
        <v>76</v>
      </c>
      <c r="AC242" t="s">
        <v>76</v>
      </c>
      <c r="AD242" t="s">
        <v>76</v>
      </c>
      <c r="AE242" t="s">
        <v>76</v>
      </c>
      <c r="AF242" t="s">
        <v>76</v>
      </c>
      <c r="AG242" t="s">
        <v>76</v>
      </c>
      <c r="AH242">
        <v>2</v>
      </c>
      <c r="AI242">
        <v>1</v>
      </c>
      <c r="AJ242" t="s">
        <v>76</v>
      </c>
      <c r="AK242" t="s">
        <v>76</v>
      </c>
      <c r="AL242">
        <v>2</v>
      </c>
      <c r="AM242">
        <v>1</v>
      </c>
      <c r="AN242" t="s">
        <v>76</v>
      </c>
      <c r="AO242" t="s">
        <v>76</v>
      </c>
      <c r="AP242" t="s">
        <v>76</v>
      </c>
      <c r="AQ242" t="s">
        <v>76</v>
      </c>
      <c r="AR242">
        <v>33</v>
      </c>
      <c r="AS242">
        <v>2.75</v>
      </c>
    </row>
    <row r="243" spans="1:45" x14ac:dyDescent="0.15">
      <c r="A243" t="s">
        <v>404</v>
      </c>
      <c r="B243">
        <v>27</v>
      </c>
      <c r="C243">
        <v>13.5</v>
      </c>
      <c r="D243" t="s">
        <v>76</v>
      </c>
      <c r="E243" t="s">
        <v>76</v>
      </c>
      <c r="F243" t="s">
        <v>76</v>
      </c>
      <c r="G243" t="s">
        <v>76</v>
      </c>
      <c r="H243" t="s">
        <v>76</v>
      </c>
      <c r="I243" t="s">
        <v>76</v>
      </c>
      <c r="J243" t="s">
        <v>76</v>
      </c>
      <c r="K243" t="s">
        <v>76</v>
      </c>
      <c r="L243" t="s">
        <v>76</v>
      </c>
      <c r="M243" t="s">
        <v>76</v>
      </c>
      <c r="N243">
        <v>1</v>
      </c>
      <c r="O243">
        <v>1</v>
      </c>
      <c r="P243" t="s">
        <v>76</v>
      </c>
      <c r="Q243" t="s">
        <v>76</v>
      </c>
      <c r="R243" t="s">
        <v>76</v>
      </c>
      <c r="S243" t="s">
        <v>76</v>
      </c>
      <c r="X243" t="s">
        <v>76</v>
      </c>
      <c r="Y243" t="s">
        <v>76</v>
      </c>
      <c r="AB243" t="s">
        <v>76</v>
      </c>
      <c r="AC243" t="s">
        <v>76</v>
      </c>
      <c r="AD243" t="s">
        <v>172</v>
      </c>
      <c r="AE243" t="s">
        <v>172</v>
      </c>
      <c r="AF243" t="s">
        <v>172</v>
      </c>
      <c r="AG243" t="s">
        <v>172</v>
      </c>
      <c r="AH243" t="s">
        <v>172</v>
      </c>
      <c r="AI243" t="s">
        <v>172</v>
      </c>
      <c r="AJ243" t="s">
        <v>172</v>
      </c>
      <c r="AK243" t="s">
        <v>172</v>
      </c>
      <c r="AL243" t="s">
        <v>172</v>
      </c>
      <c r="AM243" t="s">
        <v>172</v>
      </c>
      <c r="AN243" t="s">
        <v>172</v>
      </c>
      <c r="AO243" t="s">
        <v>172</v>
      </c>
      <c r="AP243" t="s">
        <v>172</v>
      </c>
      <c r="AQ243" t="s">
        <v>172</v>
      </c>
      <c r="AR243">
        <v>8</v>
      </c>
      <c r="AS243">
        <v>4</v>
      </c>
    </row>
    <row r="244" spans="1:45" x14ac:dyDescent="0.15">
      <c r="A244" t="s">
        <v>405</v>
      </c>
      <c r="B244">
        <v>210</v>
      </c>
      <c r="C244">
        <v>42</v>
      </c>
      <c r="D244">
        <v>1</v>
      </c>
      <c r="E244">
        <v>0.33</v>
      </c>
      <c r="F244">
        <v>3</v>
      </c>
      <c r="G244">
        <v>1</v>
      </c>
      <c r="H244">
        <v>8</v>
      </c>
      <c r="I244">
        <v>2.67</v>
      </c>
      <c r="J244">
        <v>19</v>
      </c>
      <c r="K244">
        <v>6.33</v>
      </c>
      <c r="L244">
        <v>2</v>
      </c>
      <c r="M244">
        <v>0.67</v>
      </c>
      <c r="N244">
        <v>1</v>
      </c>
      <c r="O244">
        <v>0.33</v>
      </c>
      <c r="P244">
        <v>1</v>
      </c>
      <c r="Q244">
        <v>0.33</v>
      </c>
      <c r="R244">
        <v>1</v>
      </c>
      <c r="S244">
        <v>0.33</v>
      </c>
      <c r="X244" t="s">
        <v>76</v>
      </c>
      <c r="Y244" t="s">
        <v>76</v>
      </c>
      <c r="AB244" t="s">
        <v>76</v>
      </c>
      <c r="AC244" t="s">
        <v>76</v>
      </c>
      <c r="AD244" t="s">
        <v>172</v>
      </c>
      <c r="AE244" t="s">
        <v>172</v>
      </c>
      <c r="AF244" t="s">
        <v>172</v>
      </c>
      <c r="AG244" t="s">
        <v>172</v>
      </c>
      <c r="AH244" t="s">
        <v>172</v>
      </c>
      <c r="AI244" t="s">
        <v>172</v>
      </c>
      <c r="AJ244" t="s">
        <v>172</v>
      </c>
      <c r="AK244" t="s">
        <v>172</v>
      </c>
      <c r="AL244" t="s">
        <v>172</v>
      </c>
      <c r="AM244" t="s">
        <v>172</v>
      </c>
      <c r="AN244" t="s">
        <v>172</v>
      </c>
      <c r="AO244" t="s">
        <v>172</v>
      </c>
      <c r="AP244" t="s">
        <v>172</v>
      </c>
      <c r="AQ244" t="s">
        <v>172</v>
      </c>
      <c r="AR244">
        <v>23</v>
      </c>
      <c r="AS244">
        <v>4.5999999999999996</v>
      </c>
    </row>
    <row r="245" spans="1:45" x14ac:dyDescent="0.15">
      <c r="A245" t="s">
        <v>406</v>
      </c>
      <c r="B245">
        <v>305</v>
      </c>
      <c r="C245">
        <v>61</v>
      </c>
      <c r="D245" t="s">
        <v>76</v>
      </c>
      <c r="E245" t="s">
        <v>76</v>
      </c>
      <c r="F245">
        <v>2</v>
      </c>
      <c r="G245">
        <v>0.67</v>
      </c>
      <c r="H245">
        <v>10</v>
      </c>
      <c r="I245">
        <v>3.33</v>
      </c>
      <c r="J245">
        <v>59</v>
      </c>
      <c r="K245">
        <v>19.670000000000002</v>
      </c>
      <c r="L245" t="s">
        <v>76</v>
      </c>
      <c r="M245" t="s">
        <v>76</v>
      </c>
      <c r="N245" t="s">
        <v>76</v>
      </c>
      <c r="O245" t="s">
        <v>76</v>
      </c>
      <c r="P245">
        <v>2</v>
      </c>
      <c r="Q245">
        <v>0.67</v>
      </c>
      <c r="R245" t="s">
        <v>76</v>
      </c>
      <c r="S245" t="s">
        <v>76</v>
      </c>
      <c r="X245" t="s">
        <v>76</v>
      </c>
      <c r="Y245" t="s">
        <v>76</v>
      </c>
      <c r="AB245" t="s">
        <v>76</v>
      </c>
      <c r="AC245" t="s">
        <v>76</v>
      </c>
      <c r="AD245" t="s">
        <v>172</v>
      </c>
      <c r="AE245" t="s">
        <v>172</v>
      </c>
      <c r="AF245" t="s">
        <v>172</v>
      </c>
      <c r="AG245" t="s">
        <v>172</v>
      </c>
      <c r="AH245" t="s">
        <v>76</v>
      </c>
      <c r="AI245" t="s">
        <v>76</v>
      </c>
      <c r="AJ245" t="s">
        <v>76</v>
      </c>
      <c r="AK245" t="s">
        <v>76</v>
      </c>
      <c r="AL245" t="s">
        <v>76</v>
      </c>
      <c r="AM245" t="s">
        <v>76</v>
      </c>
      <c r="AN245" t="s">
        <v>76</v>
      </c>
      <c r="AO245" t="s">
        <v>76</v>
      </c>
      <c r="AP245">
        <v>1</v>
      </c>
      <c r="AQ245">
        <v>1</v>
      </c>
      <c r="AR245">
        <v>37</v>
      </c>
      <c r="AS245">
        <v>7.4</v>
      </c>
    </row>
    <row r="246" spans="1:45" x14ac:dyDescent="0.15">
      <c r="A246" t="s">
        <v>407</v>
      </c>
      <c r="B246">
        <v>80</v>
      </c>
      <c r="C246">
        <v>26.67</v>
      </c>
      <c r="D246">
        <v>1</v>
      </c>
      <c r="E246">
        <v>0.5</v>
      </c>
      <c r="F246">
        <v>1</v>
      </c>
      <c r="G246">
        <v>0.5</v>
      </c>
      <c r="H246">
        <v>2</v>
      </c>
      <c r="I246">
        <v>1</v>
      </c>
      <c r="J246">
        <v>6</v>
      </c>
      <c r="K246">
        <v>3</v>
      </c>
      <c r="L246" t="s">
        <v>76</v>
      </c>
      <c r="M246" t="s">
        <v>76</v>
      </c>
      <c r="N246" t="s">
        <v>76</v>
      </c>
      <c r="O246" t="s">
        <v>76</v>
      </c>
      <c r="P246" t="s">
        <v>76</v>
      </c>
      <c r="Q246" t="s">
        <v>76</v>
      </c>
      <c r="R246" t="s">
        <v>76</v>
      </c>
      <c r="S246" t="s">
        <v>76</v>
      </c>
      <c r="X246" t="s">
        <v>76</v>
      </c>
      <c r="Y246" t="s">
        <v>76</v>
      </c>
      <c r="AB246" t="s">
        <v>76</v>
      </c>
      <c r="AC246" t="s">
        <v>76</v>
      </c>
      <c r="AD246" t="s">
        <v>172</v>
      </c>
      <c r="AE246" t="s">
        <v>172</v>
      </c>
      <c r="AF246" t="s">
        <v>172</v>
      </c>
      <c r="AG246" t="s">
        <v>172</v>
      </c>
      <c r="AH246" t="s">
        <v>76</v>
      </c>
      <c r="AI246" t="s">
        <v>76</v>
      </c>
      <c r="AJ246" t="s">
        <v>76</v>
      </c>
      <c r="AK246" t="s">
        <v>76</v>
      </c>
      <c r="AL246">
        <v>3</v>
      </c>
      <c r="AM246">
        <v>3</v>
      </c>
      <c r="AN246" t="s">
        <v>76</v>
      </c>
      <c r="AO246" t="s">
        <v>76</v>
      </c>
      <c r="AP246" t="s">
        <v>76</v>
      </c>
      <c r="AQ246" t="s">
        <v>76</v>
      </c>
      <c r="AR246">
        <v>5</v>
      </c>
      <c r="AS246">
        <v>1.67</v>
      </c>
    </row>
    <row r="247" spans="1:45" x14ac:dyDescent="0.15">
      <c r="A247" t="s">
        <v>408</v>
      </c>
      <c r="B247">
        <v>39</v>
      </c>
      <c r="C247">
        <v>9.75</v>
      </c>
      <c r="D247" t="s">
        <v>76</v>
      </c>
      <c r="E247" t="s">
        <v>76</v>
      </c>
      <c r="F247">
        <v>6</v>
      </c>
      <c r="G247">
        <v>2</v>
      </c>
      <c r="H247">
        <v>4</v>
      </c>
      <c r="I247">
        <v>1.33</v>
      </c>
      <c r="J247">
        <v>7</v>
      </c>
      <c r="K247">
        <v>2.33</v>
      </c>
      <c r="L247">
        <v>3</v>
      </c>
      <c r="M247">
        <v>1</v>
      </c>
      <c r="N247">
        <v>1</v>
      </c>
      <c r="O247">
        <v>0.33</v>
      </c>
      <c r="P247" t="s">
        <v>76</v>
      </c>
      <c r="Q247" t="s">
        <v>76</v>
      </c>
      <c r="R247" t="s">
        <v>76</v>
      </c>
      <c r="S247" t="s">
        <v>76</v>
      </c>
      <c r="X247" t="s">
        <v>76</v>
      </c>
      <c r="Y247" t="s">
        <v>76</v>
      </c>
      <c r="AB247" t="s">
        <v>76</v>
      </c>
      <c r="AC247" t="s">
        <v>76</v>
      </c>
      <c r="AD247" t="s">
        <v>172</v>
      </c>
      <c r="AE247" t="s">
        <v>172</v>
      </c>
      <c r="AF247" t="s">
        <v>172</v>
      </c>
      <c r="AG247" t="s">
        <v>172</v>
      </c>
      <c r="AH247" t="s">
        <v>76</v>
      </c>
      <c r="AI247" t="s">
        <v>76</v>
      </c>
      <c r="AJ247" t="s">
        <v>76</v>
      </c>
      <c r="AK247" t="s">
        <v>76</v>
      </c>
      <c r="AL247" t="s">
        <v>76</v>
      </c>
      <c r="AM247" t="s">
        <v>76</v>
      </c>
      <c r="AN247" t="s">
        <v>76</v>
      </c>
      <c r="AO247" t="s">
        <v>76</v>
      </c>
      <c r="AP247" t="s">
        <v>76</v>
      </c>
      <c r="AQ247" t="s">
        <v>76</v>
      </c>
      <c r="AR247">
        <v>4</v>
      </c>
      <c r="AS247">
        <v>1</v>
      </c>
    </row>
    <row r="248" spans="1:45" x14ac:dyDescent="0.15">
      <c r="A248" t="s">
        <v>409</v>
      </c>
      <c r="B248">
        <v>313</v>
      </c>
      <c r="C248">
        <v>39.130000000000003</v>
      </c>
      <c r="D248">
        <v>2</v>
      </c>
      <c r="E248">
        <v>0.4</v>
      </c>
      <c r="F248">
        <v>2</v>
      </c>
      <c r="G248">
        <v>0.4</v>
      </c>
      <c r="H248">
        <v>9</v>
      </c>
      <c r="I248">
        <v>1.8</v>
      </c>
      <c r="J248">
        <v>67</v>
      </c>
      <c r="K248">
        <v>13.4</v>
      </c>
      <c r="L248" t="s">
        <v>76</v>
      </c>
      <c r="M248" t="s">
        <v>76</v>
      </c>
      <c r="N248">
        <v>1</v>
      </c>
      <c r="O248">
        <v>0.2</v>
      </c>
      <c r="P248" t="s">
        <v>76</v>
      </c>
      <c r="Q248" t="s">
        <v>76</v>
      </c>
      <c r="R248">
        <v>2</v>
      </c>
      <c r="S248">
        <v>0.4</v>
      </c>
      <c r="X248" t="s">
        <v>76</v>
      </c>
      <c r="Y248" t="s">
        <v>76</v>
      </c>
      <c r="AB248" t="s">
        <v>76</v>
      </c>
      <c r="AC248" t="s">
        <v>76</v>
      </c>
      <c r="AD248" t="s">
        <v>76</v>
      </c>
      <c r="AE248" t="s">
        <v>76</v>
      </c>
      <c r="AF248" t="s">
        <v>76</v>
      </c>
      <c r="AG248" t="s">
        <v>76</v>
      </c>
      <c r="AH248" t="s">
        <v>76</v>
      </c>
      <c r="AI248" t="s">
        <v>76</v>
      </c>
      <c r="AJ248" t="s">
        <v>76</v>
      </c>
      <c r="AK248" t="s">
        <v>76</v>
      </c>
      <c r="AL248">
        <v>3</v>
      </c>
      <c r="AM248">
        <v>3</v>
      </c>
      <c r="AN248" t="s">
        <v>76</v>
      </c>
      <c r="AO248" t="s">
        <v>76</v>
      </c>
      <c r="AP248" t="s">
        <v>76</v>
      </c>
      <c r="AQ248" t="s">
        <v>76</v>
      </c>
      <c r="AR248">
        <v>42</v>
      </c>
      <c r="AS248">
        <v>5.25</v>
      </c>
    </row>
    <row r="249" spans="1:45" x14ac:dyDescent="0.15">
      <c r="A249" t="s">
        <v>410</v>
      </c>
      <c r="B249">
        <v>644</v>
      </c>
      <c r="C249">
        <v>71.56</v>
      </c>
      <c r="D249">
        <v>1</v>
      </c>
      <c r="E249">
        <v>0.2</v>
      </c>
      <c r="F249">
        <v>1</v>
      </c>
      <c r="G249">
        <v>0.2</v>
      </c>
      <c r="H249" t="s">
        <v>76</v>
      </c>
      <c r="I249" t="s">
        <v>76</v>
      </c>
      <c r="J249">
        <v>28</v>
      </c>
      <c r="K249">
        <v>5.6</v>
      </c>
      <c r="L249" t="s">
        <v>76</v>
      </c>
      <c r="M249" t="s">
        <v>76</v>
      </c>
      <c r="N249">
        <v>19</v>
      </c>
      <c r="O249">
        <v>3.8</v>
      </c>
      <c r="P249">
        <v>6</v>
      </c>
      <c r="Q249">
        <v>1.2</v>
      </c>
      <c r="R249">
        <v>1</v>
      </c>
      <c r="S249">
        <v>0.2</v>
      </c>
      <c r="X249" t="s">
        <v>76</v>
      </c>
      <c r="Y249" t="s">
        <v>76</v>
      </c>
      <c r="AB249" t="s">
        <v>76</v>
      </c>
      <c r="AC249" t="s">
        <v>76</v>
      </c>
      <c r="AD249" t="s">
        <v>76</v>
      </c>
      <c r="AE249" t="s">
        <v>76</v>
      </c>
      <c r="AF249" t="s">
        <v>76</v>
      </c>
      <c r="AG249" t="s">
        <v>76</v>
      </c>
      <c r="AH249" t="s">
        <v>76</v>
      </c>
      <c r="AI249" t="s">
        <v>76</v>
      </c>
      <c r="AJ249" t="s">
        <v>76</v>
      </c>
      <c r="AK249" t="s">
        <v>76</v>
      </c>
      <c r="AL249" t="s">
        <v>76</v>
      </c>
      <c r="AM249" t="s">
        <v>76</v>
      </c>
      <c r="AN249" t="s">
        <v>76</v>
      </c>
      <c r="AO249" t="s">
        <v>76</v>
      </c>
      <c r="AP249" t="s">
        <v>76</v>
      </c>
      <c r="AQ249" t="s">
        <v>76</v>
      </c>
      <c r="AR249">
        <v>55</v>
      </c>
      <c r="AS249">
        <v>6.11</v>
      </c>
    </row>
    <row r="250" spans="1:45" x14ac:dyDescent="0.15">
      <c r="A250" t="s">
        <v>411</v>
      </c>
      <c r="B250">
        <v>158</v>
      </c>
      <c r="C250">
        <v>52.67</v>
      </c>
      <c r="D250" t="s">
        <v>76</v>
      </c>
      <c r="E250" t="s">
        <v>76</v>
      </c>
      <c r="F250" t="s">
        <v>76</v>
      </c>
      <c r="G250" t="s">
        <v>76</v>
      </c>
      <c r="H250" t="s">
        <v>76</v>
      </c>
      <c r="I250" t="s">
        <v>76</v>
      </c>
      <c r="J250">
        <v>2</v>
      </c>
      <c r="K250">
        <v>1</v>
      </c>
      <c r="L250" t="s">
        <v>76</v>
      </c>
      <c r="M250" t="s">
        <v>76</v>
      </c>
      <c r="N250" t="s">
        <v>76</v>
      </c>
      <c r="O250" t="s">
        <v>76</v>
      </c>
      <c r="P250" t="s">
        <v>76</v>
      </c>
      <c r="Q250" t="s">
        <v>76</v>
      </c>
      <c r="R250" t="s">
        <v>76</v>
      </c>
      <c r="S250" t="s">
        <v>76</v>
      </c>
      <c r="X250" t="s">
        <v>76</v>
      </c>
      <c r="Y250" t="s">
        <v>76</v>
      </c>
      <c r="AB250" t="s">
        <v>76</v>
      </c>
      <c r="AC250" t="s">
        <v>76</v>
      </c>
      <c r="AD250" t="s">
        <v>172</v>
      </c>
      <c r="AE250" t="s">
        <v>172</v>
      </c>
      <c r="AF250" t="s">
        <v>172</v>
      </c>
      <c r="AG250" t="s">
        <v>172</v>
      </c>
      <c r="AH250" t="s">
        <v>76</v>
      </c>
      <c r="AI250" t="s">
        <v>76</v>
      </c>
      <c r="AJ250" t="s">
        <v>76</v>
      </c>
      <c r="AK250" t="s">
        <v>76</v>
      </c>
      <c r="AL250" t="s">
        <v>76</v>
      </c>
      <c r="AM250" t="s">
        <v>76</v>
      </c>
      <c r="AN250" t="s">
        <v>76</v>
      </c>
      <c r="AO250" t="s">
        <v>76</v>
      </c>
      <c r="AP250" t="s">
        <v>76</v>
      </c>
      <c r="AQ250" t="s">
        <v>76</v>
      </c>
      <c r="AR250">
        <v>39</v>
      </c>
      <c r="AS250">
        <v>13</v>
      </c>
    </row>
    <row r="251" spans="1:45" x14ac:dyDescent="0.15">
      <c r="A251" t="s">
        <v>412</v>
      </c>
      <c r="B251">
        <v>1626</v>
      </c>
      <c r="C251">
        <v>125.08</v>
      </c>
      <c r="D251">
        <v>3</v>
      </c>
      <c r="E251">
        <v>0.38</v>
      </c>
      <c r="F251">
        <v>3</v>
      </c>
      <c r="G251">
        <v>0.38</v>
      </c>
      <c r="H251">
        <v>8</v>
      </c>
      <c r="I251">
        <v>1</v>
      </c>
      <c r="J251">
        <v>11</v>
      </c>
      <c r="K251">
        <v>1.38</v>
      </c>
      <c r="L251" t="s">
        <v>76</v>
      </c>
      <c r="M251" t="s">
        <v>76</v>
      </c>
      <c r="N251">
        <v>3</v>
      </c>
      <c r="O251">
        <v>0.38</v>
      </c>
      <c r="P251">
        <v>1</v>
      </c>
      <c r="Q251">
        <v>0.13</v>
      </c>
      <c r="R251" t="s">
        <v>76</v>
      </c>
      <c r="S251" t="s">
        <v>76</v>
      </c>
      <c r="X251" t="s">
        <v>76</v>
      </c>
      <c r="Y251" t="s">
        <v>76</v>
      </c>
      <c r="AB251">
        <v>1</v>
      </c>
      <c r="AC251">
        <v>0.13</v>
      </c>
      <c r="AD251" t="s">
        <v>76</v>
      </c>
      <c r="AE251" t="s">
        <v>76</v>
      </c>
      <c r="AF251">
        <v>35</v>
      </c>
      <c r="AG251">
        <v>11.67</v>
      </c>
      <c r="AH251" t="s">
        <v>76</v>
      </c>
      <c r="AI251" t="s">
        <v>76</v>
      </c>
      <c r="AJ251" t="s">
        <v>76</v>
      </c>
      <c r="AK251" t="s">
        <v>76</v>
      </c>
      <c r="AL251">
        <v>2</v>
      </c>
      <c r="AM251">
        <v>0.67</v>
      </c>
      <c r="AN251" t="s">
        <v>76</v>
      </c>
      <c r="AO251" t="s">
        <v>76</v>
      </c>
      <c r="AP251" t="s">
        <v>76</v>
      </c>
      <c r="AQ251" t="s">
        <v>76</v>
      </c>
      <c r="AR251">
        <v>176</v>
      </c>
      <c r="AS251">
        <v>13.54</v>
      </c>
    </row>
    <row r="252" spans="1:45" x14ac:dyDescent="0.15">
      <c r="A252" t="s">
        <v>413</v>
      </c>
      <c r="B252">
        <v>502</v>
      </c>
      <c r="C252">
        <v>71.709999999999994</v>
      </c>
      <c r="D252" t="s">
        <v>76</v>
      </c>
      <c r="E252" t="s">
        <v>76</v>
      </c>
      <c r="F252" t="s">
        <v>76</v>
      </c>
      <c r="G252" t="s">
        <v>76</v>
      </c>
      <c r="H252" t="s">
        <v>76</v>
      </c>
      <c r="I252" t="s">
        <v>76</v>
      </c>
      <c r="J252">
        <v>1</v>
      </c>
      <c r="K252">
        <v>0.25</v>
      </c>
      <c r="L252" t="s">
        <v>76</v>
      </c>
      <c r="M252" t="s">
        <v>76</v>
      </c>
      <c r="N252" t="s">
        <v>76</v>
      </c>
      <c r="O252" t="s">
        <v>76</v>
      </c>
      <c r="P252" t="s">
        <v>76</v>
      </c>
      <c r="Q252" t="s">
        <v>76</v>
      </c>
      <c r="R252">
        <v>1</v>
      </c>
      <c r="S252">
        <v>0.25</v>
      </c>
      <c r="X252" t="s">
        <v>76</v>
      </c>
      <c r="Y252" t="s">
        <v>76</v>
      </c>
      <c r="AB252" t="s">
        <v>76</v>
      </c>
      <c r="AC252" t="s">
        <v>76</v>
      </c>
      <c r="AD252" t="s">
        <v>76</v>
      </c>
      <c r="AE252" t="s">
        <v>76</v>
      </c>
      <c r="AF252" t="s">
        <v>76</v>
      </c>
      <c r="AG252" t="s">
        <v>76</v>
      </c>
      <c r="AH252" t="s">
        <v>76</v>
      </c>
      <c r="AI252" t="s">
        <v>76</v>
      </c>
      <c r="AJ252" t="s">
        <v>76</v>
      </c>
      <c r="AK252" t="s">
        <v>76</v>
      </c>
      <c r="AL252">
        <v>6</v>
      </c>
      <c r="AM252">
        <v>3</v>
      </c>
      <c r="AN252" t="s">
        <v>76</v>
      </c>
      <c r="AO252" t="s">
        <v>76</v>
      </c>
      <c r="AP252" t="s">
        <v>76</v>
      </c>
      <c r="AQ252" t="s">
        <v>76</v>
      </c>
      <c r="AR252">
        <v>67</v>
      </c>
      <c r="AS252">
        <v>9.57</v>
      </c>
    </row>
    <row r="253" spans="1:45" x14ac:dyDescent="0.15">
      <c r="A253" t="s">
        <v>414</v>
      </c>
      <c r="B253">
        <v>643</v>
      </c>
      <c r="C253">
        <v>71.44</v>
      </c>
      <c r="D253">
        <v>1</v>
      </c>
      <c r="E253">
        <v>0.2</v>
      </c>
      <c r="F253" t="s">
        <v>76</v>
      </c>
      <c r="G253" t="s">
        <v>76</v>
      </c>
      <c r="H253">
        <v>6</v>
      </c>
      <c r="I253">
        <v>1.2</v>
      </c>
      <c r="J253">
        <v>65</v>
      </c>
      <c r="K253">
        <v>13</v>
      </c>
      <c r="L253">
        <v>3</v>
      </c>
      <c r="M253">
        <v>0.6</v>
      </c>
      <c r="N253">
        <v>7</v>
      </c>
      <c r="O253">
        <v>1.4</v>
      </c>
      <c r="P253">
        <v>5</v>
      </c>
      <c r="Q253">
        <v>1</v>
      </c>
      <c r="R253" t="s">
        <v>76</v>
      </c>
      <c r="S253" t="s">
        <v>76</v>
      </c>
      <c r="X253" t="s">
        <v>76</v>
      </c>
      <c r="Y253" t="s">
        <v>76</v>
      </c>
      <c r="AB253">
        <v>1</v>
      </c>
      <c r="AC253">
        <v>0.2</v>
      </c>
      <c r="AD253" t="s">
        <v>76</v>
      </c>
      <c r="AE253" t="s">
        <v>76</v>
      </c>
      <c r="AF253" t="s">
        <v>76</v>
      </c>
      <c r="AG253" t="s">
        <v>76</v>
      </c>
      <c r="AH253" t="s">
        <v>76</v>
      </c>
      <c r="AI253" t="s">
        <v>76</v>
      </c>
      <c r="AJ253" t="s">
        <v>76</v>
      </c>
      <c r="AK253" t="s">
        <v>76</v>
      </c>
      <c r="AL253" t="s">
        <v>76</v>
      </c>
      <c r="AM253" t="s">
        <v>76</v>
      </c>
      <c r="AN253" t="s">
        <v>76</v>
      </c>
      <c r="AO253" t="s">
        <v>76</v>
      </c>
      <c r="AP253" t="s">
        <v>76</v>
      </c>
      <c r="AQ253" t="s">
        <v>76</v>
      </c>
      <c r="AR253">
        <v>75</v>
      </c>
      <c r="AS253">
        <v>8.33</v>
      </c>
    </row>
    <row r="254" spans="1:45" x14ac:dyDescent="0.15">
      <c r="A254" t="s">
        <v>415</v>
      </c>
      <c r="B254">
        <v>526</v>
      </c>
      <c r="C254">
        <v>32.880000000000003</v>
      </c>
      <c r="D254">
        <v>4</v>
      </c>
      <c r="E254">
        <v>0.36</v>
      </c>
      <c r="F254">
        <v>9</v>
      </c>
      <c r="G254">
        <v>0.82</v>
      </c>
      <c r="H254">
        <v>23</v>
      </c>
      <c r="I254">
        <v>2.09</v>
      </c>
      <c r="J254">
        <v>28</v>
      </c>
      <c r="K254">
        <v>2.5499999999999998</v>
      </c>
      <c r="L254">
        <v>1</v>
      </c>
      <c r="M254">
        <v>0.09</v>
      </c>
      <c r="N254">
        <v>15</v>
      </c>
      <c r="O254">
        <v>1.36</v>
      </c>
      <c r="P254">
        <v>7</v>
      </c>
      <c r="Q254">
        <v>0.64</v>
      </c>
      <c r="R254">
        <v>2</v>
      </c>
      <c r="S254">
        <v>0.18</v>
      </c>
      <c r="X254" t="s">
        <v>76</v>
      </c>
      <c r="Y254" t="s">
        <v>76</v>
      </c>
      <c r="AB254" t="s">
        <v>76</v>
      </c>
      <c r="AC254" t="s">
        <v>76</v>
      </c>
      <c r="AD254" t="s">
        <v>76</v>
      </c>
      <c r="AE254" t="s">
        <v>76</v>
      </c>
      <c r="AF254">
        <v>2</v>
      </c>
      <c r="AG254">
        <v>1</v>
      </c>
      <c r="AH254" t="s">
        <v>76</v>
      </c>
      <c r="AI254" t="s">
        <v>76</v>
      </c>
      <c r="AJ254" t="s">
        <v>76</v>
      </c>
      <c r="AK254" t="s">
        <v>76</v>
      </c>
      <c r="AL254">
        <v>1</v>
      </c>
      <c r="AM254">
        <v>1</v>
      </c>
      <c r="AN254" t="s">
        <v>76</v>
      </c>
      <c r="AO254" t="s">
        <v>76</v>
      </c>
      <c r="AP254" t="s">
        <v>76</v>
      </c>
      <c r="AQ254" t="s">
        <v>76</v>
      </c>
      <c r="AR254">
        <v>59</v>
      </c>
      <c r="AS254">
        <v>3.69</v>
      </c>
    </row>
    <row r="255" spans="1:45" x14ac:dyDescent="0.15">
      <c r="A255" t="s">
        <v>416</v>
      </c>
      <c r="B255">
        <v>529</v>
      </c>
      <c r="C255">
        <v>52.9</v>
      </c>
      <c r="D255" t="s">
        <v>76</v>
      </c>
      <c r="E255" t="s">
        <v>76</v>
      </c>
      <c r="F255">
        <v>1</v>
      </c>
      <c r="G255">
        <v>0.17</v>
      </c>
      <c r="H255">
        <v>4</v>
      </c>
      <c r="I255">
        <v>0.67</v>
      </c>
      <c r="J255">
        <v>25</v>
      </c>
      <c r="K255">
        <v>4.17</v>
      </c>
      <c r="L255">
        <v>1</v>
      </c>
      <c r="M255">
        <v>0.17</v>
      </c>
      <c r="N255">
        <v>15</v>
      </c>
      <c r="O255">
        <v>2.5</v>
      </c>
      <c r="P255">
        <v>2</v>
      </c>
      <c r="Q255">
        <v>0.33</v>
      </c>
      <c r="R255" t="s">
        <v>76</v>
      </c>
      <c r="S255" t="s">
        <v>76</v>
      </c>
      <c r="X255">
        <v>3</v>
      </c>
      <c r="Y255">
        <v>0.5</v>
      </c>
      <c r="AB255" t="s">
        <v>76</v>
      </c>
      <c r="AC255" t="s">
        <v>76</v>
      </c>
      <c r="AD255" t="s">
        <v>76</v>
      </c>
      <c r="AE255" t="s">
        <v>76</v>
      </c>
      <c r="AF255" t="s">
        <v>76</v>
      </c>
      <c r="AG255" t="s">
        <v>76</v>
      </c>
      <c r="AH255" t="s">
        <v>76</v>
      </c>
      <c r="AI255" t="s">
        <v>76</v>
      </c>
      <c r="AJ255" t="s">
        <v>76</v>
      </c>
      <c r="AK255" t="s">
        <v>76</v>
      </c>
      <c r="AL255" t="s">
        <v>76</v>
      </c>
      <c r="AM255" t="s">
        <v>76</v>
      </c>
      <c r="AN255" t="s">
        <v>76</v>
      </c>
      <c r="AO255" t="s">
        <v>76</v>
      </c>
      <c r="AP255" t="s">
        <v>76</v>
      </c>
      <c r="AQ255" t="s">
        <v>76</v>
      </c>
      <c r="AR255">
        <v>91</v>
      </c>
      <c r="AS255">
        <v>9.1</v>
      </c>
    </row>
    <row r="256" spans="1:45" x14ac:dyDescent="0.15">
      <c r="A256" t="s">
        <v>417</v>
      </c>
      <c r="B256">
        <v>276</v>
      </c>
      <c r="C256">
        <v>34.5</v>
      </c>
      <c r="D256">
        <v>2</v>
      </c>
      <c r="E256">
        <v>0.4</v>
      </c>
      <c r="F256">
        <v>4</v>
      </c>
      <c r="G256">
        <v>0.8</v>
      </c>
      <c r="H256">
        <v>12</v>
      </c>
      <c r="I256">
        <v>2.4</v>
      </c>
      <c r="J256">
        <v>11</v>
      </c>
      <c r="K256">
        <v>2.2000000000000002</v>
      </c>
      <c r="L256">
        <v>3</v>
      </c>
      <c r="M256">
        <v>0.6</v>
      </c>
      <c r="N256">
        <v>1</v>
      </c>
      <c r="O256">
        <v>0.2</v>
      </c>
      <c r="P256">
        <v>19</v>
      </c>
      <c r="Q256">
        <v>3.8</v>
      </c>
      <c r="R256">
        <v>2</v>
      </c>
      <c r="S256">
        <v>0.4</v>
      </c>
      <c r="X256" t="s">
        <v>76</v>
      </c>
      <c r="Y256" t="s">
        <v>76</v>
      </c>
      <c r="AB256" t="s">
        <v>76</v>
      </c>
      <c r="AC256" t="s">
        <v>76</v>
      </c>
      <c r="AD256" t="s">
        <v>76</v>
      </c>
      <c r="AE256" t="s">
        <v>76</v>
      </c>
      <c r="AF256">
        <v>15</v>
      </c>
      <c r="AG256">
        <v>15</v>
      </c>
      <c r="AH256" t="s">
        <v>76</v>
      </c>
      <c r="AI256" t="s">
        <v>76</v>
      </c>
      <c r="AJ256" t="s">
        <v>76</v>
      </c>
      <c r="AK256" t="s">
        <v>76</v>
      </c>
      <c r="AL256" t="s">
        <v>76</v>
      </c>
      <c r="AM256" t="s">
        <v>76</v>
      </c>
      <c r="AN256" t="s">
        <v>76</v>
      </c>
      <c r="AO256" t="s">
        <v>76</v>
      </c>
      <c r="AP256" t="s">
        <v>76</v>
      </c>
      <c r="AQ256" t="s">
        <v>76</v>
      </c>
      <c r="AR256">
        <v>83</v>
      </c>
      <c r="AS256">
        <v>10.38</v>
      </c>
    </row>
    <row r="257" spans="1:45" x14ac:dyDescent="0.15">
      <c r="A257" t="s">
        <v>418</v>
      </c>
      <c r="B257">
        <v>649</v>
      </c>
      <c r="C257">
        <v>81.13</v>
      </c>
      <c r="D257" t="s">
        <v>76</v>
      </c>
      <c r="E257" t="s">
        <v>76</v>
      </c>
      <c r="F257" t="s">
        <v>76</v>
      </c>
      <c r="G257" t="s">
        <v>76</v>
      </c>
      <c r="H257">
        <v>5</v>
      </c>
      <c r="I257">
        <v>1</v>
      </c>
      <c r="J257">
        <v>3</v>
      </c>
      <c r="K257">
        <v>0.6</v>
      </c>
      <c r="L257">
        <v>1</v>
      </c>
      <c r="M257">
        <v>0.2</v>
      </c>
      <c r="N257">
        <v>8</v>
      </c>
      <c r="O257">
        <v>1.6</v>
      </c>
      <c r="P257">
        <v>3</v>
      </c>
      <c r="Q257">
        <v>0.6</v>
      </c>
      <c r="R257" t="s">
        <v>76</v>
      </c>
      <c r="S257" t="s">
        <v>76</v>
      </c>
      <c r="X257" t="s">
        <v>76</v>
      </c>
      <c r="Y257" t="s">
        <v>76</v>
      </c>
      <c r="AB257" t="s">
        <v>76</v>
      </c>
      <c r="AC257" t="s">
        <v>76</v>
      </c>
      <c r="AD257" t="s">
        <v>76</v>
      </c>
      <c r="AE257" t="s">
        <v>76</v>
      </c>
      <c r="AF257">
        <v>6</v>
      </c>
      <c r="AG257">
        <v>6</v>
      </c>
      <c r="AH257" t="s">
        <v>76</v>
      </c>
      <c r="AI257" t="s">
        <v>76</v>
      </c>
      <c r="AJ257" t="s">
        <v>76</v>
      </c>
      <c r="AK257" t="s">
        <v>76</v>
      </c>
      <c r="AL257" t="s">
        <v>76</v>
      </c>
      <c r="AM257" t="s">
        <v>76</v>
      </c>
      <c r="AN257" t="s">
        <v>76</v>
      </c>
      <c r="AO257" t="s">
        <v>76</v>
      </c>
      <c r="AP257" t="s">
        <v>76</v>
      </c>
      <c r="AQ257" t="s">
        <v>76</v>
      </c>
      <c r="AR257">
        <v>107</v>
      </c>
      <c r="AS257">
        <v>13.38</v>
      </c>
    </row>
    <row r="258" spans="1:45" x14ac:dyDescent="0.15">
      <c r="A258" t="s">
        <v>419</v>
      </c>
      <c r="B258">
        <v>396</v>
      </c>
      <c r="C258">
        <v>49.5</v>
      </c>
      <c r="D258">
        <v>2</v>
      </c>
      <c r="E258">
        <v>0.4</v>
      </c>
      <c r="F258">
        <v>3</v>
      </c>
      <c r="G258">
        <v>0.6</v>
      </c>
      <c r="H258">
        <v>4</v>
      </c>
      <c r="I258">
        <v>0.8</v>
      </c>
      <c r="J258">
        <v>3</v>
      </c>
      <c r="K258">
        <v>0.6</v>
      </c>
      <c r="L258" t="s">
        <v>76</v>
      </c>
      <c r="M258" t="s">
        <v>76</v>
      </c>
      <c r="N258">
        <v>5</v>
      </c>
      <c r="O258">
        <v>1</v>
      </c>
      <c r="P258" t="s">
        <v>76</v>
      </c>
      <c r="Q258" t="s">
        <v>76</v>
      </c>
      <c r="R258" t="s">
        <v>76</v>
      </c>
      <c r="S258" t="s">
        <v>76</v>
      </c>
      <c r="X258" t="s">
        <v>76</v>
      </c>
      <c r="Y258" t="s">
        <v>76</v>
      </c>
      <c r="AB258" t="s">
        <v>76</v>
      </c>
      <c r="AC258" t="s">
        <v>76</v>
      </c>
      <c r="AD258" t="s">
        <v>76</v>
      </c>
      <c r="AE258" t="s">
        <v>76</v>
      </c>
      <c r="AF258" t="s">
        <v>76</v>
      </c>
      <c r="AG258" t="s">
        <v>76</v>
      </c>
      <c r="AH258" t="s">
        <v>76</v>
      </c>
      <c r="AI258" t="s">
        <v>76</v>
      </c>
      <c r="AJ258" t="s">
        <v>76</v>
      </c>
      <c r="AK258" t="s">
        <v>76</v>
      </c>
      <c r="AL258">
        <v>1</v>
      </c>
      <c r="AM258">
        <v>1</v>
      </c>
      <c r="AN258" t="s">
        <v>76</v>
      </c>
      <c r="AO258" t="s">
        <v>76</v>
      </c>
      <c r="AP258" t="s">
        <v>76</v>
      </c>
      <c r="AQ258" t="s">
        <v>76</v>
      </c>
      <c r="AR258">
        <v>93</v>
      </c>
      <c r="AS258">
        <v>11.63</v>
      </c>
    </row>
    <row r="259" spans="1:45" x14ac:dyDescent="0.15">
      <c r="A259" t="s">
        <v>420</v>
      </c>
      <c r="B259">
        <v>495</v>
      </c>
      <c r="C259">
        <v>61.88</v>
      </c>
      <c r="D259">
        <v>1</v>
      </c>
      <c r="E259">
        <v>0.2</v>
      </c>
      <c r="F259" t="s">
        <v>76</v>
      </c>
      <c r="G259" t="s">
        <v>76</v>
      </c>
      <c r="H259">
        <v>3</v>
      </c>
      <c r="I259">
        <v>0.6</v>
      </c>
      <c r="J259">
        <v>17</v>
      </c>
      <c r="K259">
        <v>3.4</v>
      </c>
      <c r="L259">
        <v>1</v>
      </c>
      <c r="M259">
        <v>0.2</v>
      </c>
      <c r="N259">
        <v>3</v>
      </c>
      <c r="O259">
        <v>0.6</v>
      </c>
      <c r="P259">
        <v>1</v>
      </c>
      <c r="Q259">
        <v>0.2</v>
      </c>
      <c r="R259" t="s">
        <v>76</v>
      </c>
      <c r="S259" t="s">
        <v>76</v>
      </c>
      <c r="X259" t="s">
        <v>76</v>
      </c>
      <c r="Y259" t="s">
        <v>76</v>
      </c>
      <c r="AB259" t="s">
        <v>76</v>
      </c>
      <c r="AC259" t="s">
        <v>76</v>
      </c>
      <c r="AD259" t="s">
        <v>76</v>
      </c>
      <c r="AE259" t="s">
        <v>76</v>
      </c>
      <c r="AF259" t="s">
        <v>76</v>
      </c>
      <c r="AG259" t="s">
        <v>76</v>
      </c>
      <c r="AH259" t="s">
        <v>76</v>
      </c>
      <c r="AI259" t="s">
        <v>76</v>
      </c>
      <c r="AJ259" t="s">
        <v>76</v>
      </c>
      <c r="AK259" t="s">
        <v>76</v>
      </c>
      <c r="AL259">
        <v>1</v>
      </c>
      <c r="AM259">
        <v>1</v>
      </c>
      <c r="AN259" t="s">
        <v>76</v>
      </c>
      <c r="AO259" t="s">
        <v>76</v>
      </c>
      <c r="AP259" t="s">
        <v>76</v>
      </c>
      <c r="AQ259" t="s">
        <v>76</v>
      </c>
      <c r="AR259">
        <v>120</v>
      </c>
      <c r="AS259">
        <v>15</v>
      </c>
    </row>
    <row r="260" spans="1:45" x14ac:dyDescent="0.15">
      <c r="A260" t="s">
        <v>421</v>
      </c>
      <c r="B260">
        <v>382</v>
      </c>
      <c r="C260">
        <v>54.57</v>
      </c>
      <c r="D260">
        <v>2</v>
      </c>
      <c r="E260">
        <v>0.5</v>
      </c>
      <c r="F260">
        <v>1</v>
      </c>
      <c r="G260">
        <v>0.25</v>
      </c>
      <c r="H260">
        <v>10</v>
      </c>
      <c r="I260">
        <v>2.5</v>
      </c>
      <c r="J260">
        <v>17</v>
      </c>
      <c r="K260">
        <v>4.25</v>
      </c>
      <c r="L260" t="s">
        <v>76</v>
      </c>
      <c r="M260" t="s">
        <v>76</v>
      </c>
      <c r="N260">
        <v>8</v>
      </c>
      <c r="O260">
        <v>2</v>
      </c>
      <c r="P260" t="s">
        <v>76</v>
      </c>
      <c r="Q260" t="s">
        <v>76</v>
      </c>
      <c r="R260" t="s">
        <v>76</v>
      </c>
      <c r="S260" t="s">
        <v>76</v>
      </c>
      <c r="X260" t="s">
        <v>76</v>
      </c>
      <c r="Y260" t="s">
        <v>76</v>
      </c>
      <c r="AB260" t="s">
        <v>76</v>
      </c>
      <c r="AC260" t="s">
        <v>76</v>
      </c>
      <c r="AD260" t="s">
        <v>76</v>
      </c>
      <c r="AE260" t="s">
        <v>76</v>
      </c>
      <c r="AF260" t="s">
        <v>76</v>
      </c>
      <c r="AG260" t="s">
        <v>76</v>
      </c>
      <c r="AH260" t="s">
        <v>76</v>
      </c>
      <c r="AI260" t="s">
        <v>76</v>
      </c>
      <c r="AJ260" t="s">
        <v>76</v>
      </c>
      <c r="AK260" t="s">
        <v>76</v>
      </c>
      <c r="AL260" t="s">
        <v>76</v>
      </c>
      <c r="AM260" t="s">
        <v>76</v>
      </c>
      <c r="AN260" t="s">
        <v>76</v>
      </c>
      <c r="AO260" t="s">
        <v>76</v>
      </c>
      <c r="AP260" t="s">
        <v>76</v>
      </c>
      <c r="AQ260" t="s">
        <v>76</v>
      </c>
      <c r="AR260">
        <v>92</v>
      </c>
      <c r="AS260">
        <v>13.14</v>
      </c>
    </row>
    <row r="261" spans="1:45" x14ac:dyDescent="0.15">
      <c r="A261" t="s">
        <v>422</v>
      </c>
      <c r="B261">
        <v>87</v>
      </c>
      <c r="C261">
        <v>43.5</v>
      </c>
      <c r="D261" t="s">
        <v>76</v>
      </c>
      <c r="E261" t="s">
        <v>76</v>
      </c>
      <c r="F261" t="s">
        <v>76</v>
      </c>
      <c r="G261" t="s">
        <v>76</v>
      </c>
      <c r="H261" t="s">
        <v>76</v>
      </c>
      <c r="I261" t="s">
        <v>76</v>
      </c>
      <c r="J261" t="s">
        <v>76</v>
      </c>
      <c r="K261" t="s">
        <v>76</v>
      </c>
      <c r="L261" t="s">
        <v>76</v>
      </c>
      <c r="M261" t="s">
        <v>76</v>
      </c>
      <c r="N261" t="s">
        <v>76</v>
      </c>
      <c r="O261" t="s">
        <v>76</v>
      </c>
      <c r="P261" t="s">
        <v>76</v>
      </c>
      <c r="Q261" t="s">
        <v>76</v>
      </c>
      <c r="R261" t="s">
        <v>76</v>
      </c>
      <c r="S261" t="s">
        <v>76</v>
      </c>
      <c r="X261" t="s">
        <v>76</v>
      </c>
      <c r="Y261" t="s">
        <v>76</v>
      </c>
      <c r="AB261" t="s">
        <v>76</v>
      </c>
      <c r="AC261" t="s">
        <v>76</v>
      </c>
      <c r="AD261" t="s">
        <v>172</v>
      </c>
      <c r="AE261" t="s">
        <v>172</v>
      </c>
      <c r="AF261" t="s">
        <v>172</v>
      </c>
      <c r="AG261" t="s">
        <v>172</v>
      </c>
      <c r="AH261" t="s">
        <v>76</v>
      </c>
      <c r="AI261" t="s">
        <v>76</v>
      </c>
      <c r="AJ261" t="s">
        <v>76</v>
      </c>
      <c r="AK261" t="s">
        <v>76</v>
      </c>
      <c r="AL261" t="s">
        <v>76</v>
      </c>
      <c r="AM261" t="s">
        <v>76</v>
      </c>
      <c r="AN261" t="s">
        <v>76</v>
      </c>
      <c r="AO261" t="s">
        <v>76</v>
      </c>
      <c r="AP261" t="s">
        <v>76</v>
      </c>
      <c r="AQ261" t="s">
        <v>76</v>
      </c>
      <c r="AR261">
        <v>29</v>
      </c>
      <c r="AS261">
        <v>14.5</v>
      </c>
    </row>
    <row r="262" spans="1:45" x14ac:dyDescent="0.15">
      <c r="A262" t="s">
        <v>423</v>
      </c>
      <c r="B262">
        <v>362</v>
      </c>
      <c r="C262">
        <v>51.71</v>
      </c>
      <c r="D262" t="s">
        <v>76</v>
      </c>
      <c r="E262" t="s">
        <v>76</v>
      </c>
      <c r="F262" t="s">
        <v>76</v>
      </c>
      <c r="G262" t="s">
        <v>76</v>
      </c>
      <c r="H262">
        <v>8</v>
      </c>
      <c r="I262">
        <v>2</v>
      </c>
      <c r="J262">
        <v>16</v>
      </c>
      <c r="K262">
        <v>4</v>
      </c>
      <c r="L262">
        <v>2</v>
      </c>
      <c r="M262">
        <v>0.5</v>
      </c>
      <c r="N262">
        <v>8</v>
      </c>
      <c r="O262">
        <v>2</v>
      </c>
      <c r="P262">
        <v>1</v>
      </c>
      <c r="Q262">
        <v>0.25</v>
      </c>
      <c r="R262">
        <v>1</v>
      </c>
      <c r="S262">
        <v>0.25</v>
      </c>
      <c r="X262" t="s">
        <v>76</v>
      </c>
      <c r="Y262" t="s">
        <v>76</v>
      </c>
      <c r="AB262">
        <v>1</v>
      </c>
      <c r="AC262">
        <v>0.25</v>
      </c>
      <c r="AD262" t="s">
        <v>76</v>
      </c>
      <c r="AE262" t="s">
        <v>76</v>
      </c>
      <c r="AF262" t="s">
        <v>76</v>
      </c>
      <c r="AG262" t="s">
        <v>76</v>
      </c>
      <c r="AH262" t="s">
        <v>76</v>
      </c>
      <c r="AI262" t="s">
        <v>76</v>
      </c>
      <c r="AJ262" t="s">
        <v>76</v>
      </c>
      <c r="AK262" t="s">
        <v>76</v>
      </c>
      <c r="AL262" t="s">
        <v>76</v>
      </c>
      <c r="AM262" t="s">
        <v>76</v>
      </c>
      <c r="AN262" t="s">
        <v>76</v>
      </c>
      <c r="AO262" t="s">
        <v>76</v>
      </c>
      <c r="AP262" t="s">
        <v>76</v>
      </c>
      <c r="AQ262" t="s">
        <v>76</v>
      </c>
      <c r="AR262">
        <v>63</v>
      </c>
      <c r="AS262">
        <v>9</v>
      </c>
    </row>
    <row r="263" spans="1:45" x14ac:dyDescent="0.15">
      <c r="A263" t="s">
        <v>424</v>
      </c>
      <c r="B263">
        <v>53</v>
      </c>
      <c r="C263">
        <v>17.670000000000002</v>
      </c>
      <c r="D263" t="s">
        <v>76</v>
      </c>
      <c r="E263" t="s">
        <v>76</v>
      </c>
      <c r="F263">
        <v>1</v>
      </c>
      <c r="G263">
        <v>0.5</v>
      </c>
      <c r="H263">
        <v>1</v>
      </c>
      <c r="I263">
        <v>0.5</v>
      </c>
      <c r="J263">
        <v>8</v>
      </c>
      <c r="K263">
        <v>4</v>
      </c>
      <c r="L263" t="s">
        <v>76</v>
      </c>
      <c r="M263" t="s">
        <v>76</v>
      </c>
      <c r="N263">
        <v>1</v>
      </c>
      <c r="O263">
        <v>0.5</v>
      </c>
      <c r="P263">
        <v>1</v>
      </c>
      <c r="Q263">
        <v>0.5</v>
      </c>
      <c r="R263" t="s">
        <v>76</v>
      </c>
      <c r="S263" t="s">
        <v>76</v>
      </c>
      <c r="X263" t="s">
        <v>76</v>
      </c>
      <c r="Y263" t="s">
        <v>76</v>
      </c>
      <c r="AB263" t="s">
        <v>76</v>
      </c>
      <c r="AC263" t="s">
        <v>76</v>
      </c>
      <c r="AD263" t="s">
        <v>172</v>
      </c>
      <c r="AE263" t="s">
        <v>172</v>
      </c>
      <c r="AF263" t="s">
        <v>172</v>
      </c>
      <c r="AG263" t="s">
        <v>172</v>
      </c>
      <c r="AH263" t="s">
        <v>76</v>
      </c>
      <c r="AI263" t="s">
        <v>76</v>
      </c>
      <c r="AJ263" t="s">
        <v>76</v>
      </c>
      <c r="AK263" t="s">
        <v>76</v>
      </c>
      <c r="AL263">
        <v>4</v>
      </c>
      <c r="AM263">
        <v>4</v>
      </c>
      <c r="AN263" t="s">
        <v>76</v>
      </c>
      <c r="AO263" t="s">
        <v>76</v>
      </c>
      <c r="AP263" t="s">
        <v>76</v>
      </c>
      <c r="AQ263" t="s">
        <v>76</v>
      </c>
      <c r="AR263">
        <v>6</v>
      </c>
      <c r="AS263">
        <v>2</v>
      </c>
    </row>
    <row r="264" spans="1:45" x14ac:dyDescent="0.15">
      <c r="A264" t="s">
        <v>425</v>
      </c>
      <c r="B264">
        <v>166</v>
      </c>
      <c r="C264">
        <v>27.67</v>
      </c>
      <c r="D264" t="s">
        <v>76</v>
      </c>
      <c r="E264" t="s">
        <v>76</v>
      </c>
      <c r="F264">
        <v>2</v>
      </c>
      <c r="G264">
        <v>0.67</v>
      </c>
      <c r="H264">
        <v>4</v>
      </c>
      <c r="I264">
        <v>1.33</v>
      </c>
      <c r="J264">
        <v>4</v>
      </c>
      <c r="K264">
        <v>1.33</v>
      </c>
      <c r="L264">
        <v>3</v>
      </c>
      <c r="M264">
        <v>1</v>
      </c>
      <c r="N264">
        <v>3</v>
      </c>
      <c r="O264">
        <v>1</v>
      </c>
      <c r="P264" t="s">
        <v>76</v>
      </c>
      <c r="Q264" t="s">
        <v>76</v>
      </c>
      <c r="R264">
        <v>1</v>
      </c>
      <c r="S264">
        <v>0.33</v>
      </c>
      <c r="X264" t="s">
        <v>76</v>
      </c>
      <c r="Y264" t="s">
        <v>76</v>
      </c>
      <c r="AB264" t="s">
        <v>76</v>
      </c>
      <c r="AC264" t="s">
        <v>76</v>
      </c>
      <c r="AD264" t="s">
        <v>76</v>
      </c>
      <c r="AE264" t="s">
        <v>76</v>
      </c>
      <c r="AF264">
        <v>5</v>
      </c>
      <c r="AG264">
        <v>5</v>
      </c>
      <c r="AH264" t="s">
        <v>76</v>
      </c>
      <c r="AI264" t="s">
        <v>76</v>
      </c>
      <c r="AJ264" t="s">
        <v>76</v>
      </c>
      <c r="AK264" t="s">
        <v>76</v>
      </c>
      <c r="AL264" t="s">
        <v>76</v>
      </c>
      <c r="AM264" t="s">
        <v>76</v>
      </c>
      <c r="AN264" t="s">
        <v>76</v>
      </c>
      <c r="AO264" t="s">
        <v>76</v>
      </c>
      <c r="AP264" t="s">
        <v>76</v>
      </c>
      <c r="AQ264" t="s">
        <v>76</v>
      </c>
      <c r="AR264">
        <v>74</v>
      </c>
      <c r="AS264">
        <v>12.33</v>
      </c>
    </row>
    <row r="265" spans="1:45" x14ac:dyDescent="0.15">
      <c r="A265" t="s">
        <v>426</v>
      </c>
      <c r="B265">
        <v>280</v>
      </c>
      <c r="C265">
        <v>56</v>
      </c>
      <c r="D265">
        <v>1</v>
      </c>
      <c r="E265">
        <v>0.33</v>
      </c>
      <c r="F265">
        <v>1</v>
      </c>
      <c r="G265">
        <v>0.33</v>
      </c>
      <c r="H265" t="s">
        <v>76</v>
      </c>
      <c r="I265" t="s">
        <v>76</v>
      </c>
      <c r="J265">
        <v>10</v>
      </c>
      <c r="K265">
        <v>3.33</v>
      </c>
      <c r="L265">
        <v>1</v>
      </c>
      <c r="M265">
        <v>0.33</v>
      </c>
      <c r="N265">
        <v>3</v>
      </c>
      <c r="O265">
        <v>1</v>
      </c>
      <c r="P265">
        <v>5</v>
      </c>
      <c r="Q265">
        <v>1.67</v>
      </c>
      <c r="R265">
        <v>1</v>
      </c>
      <c r="S265">
        <v>0.33</v>
      </c>
      <c r="X265" t="s">
        <v>76</v>
      </c>
      <c r="Y265" t="s">
        <v>76</v>
      </c>
      <c r="AB265" t="s">
        <v>76</v>
      </c>
      <c r="AC265" t="s">
        <v>76</v>
      </c>
      <c r="AD265" t="s">
        <v>172</v>
      </c>
      <c r="AE265" t="s">
        <v>172</v>
      </c>
      <c r="AF265" t="s">
        <v>172</v>
      </c>
      <c r="AG265" t="s">
        <v>172</v>
      </c>
      <c r="AH265" t="s">
        <v>76</v>
      </c>
      <c r="AI265" t="s">
        <v>76</v>
      </c>
      <c r="AJ265" t="s">
        <v>76</v>
      </c>
      <c r="AK265" t="s">
        <v>76</v>
      </c>
      <c r="AL265">
        <v>1</v>
      </c>
      <c r="AM265">
        <v>1</v>
      </c>
      <c r="AN265" t="s">
        <v>76</v>
      </c>
      <c r="AO265" t="s">
        <v>76</v>
      </c>
      <c r="AP265" t="s">
        <v>76</v>
      </c>
      <c r="AQ265" t="s">
        <v>76</v>
      </c>
      <c r="AR265">
        <v>65</v>
      </c>
      <c r="AS265">
        <v>13</v>
      </c>
    </row>
    <row r="266" spans="1:45" x14ac:dyDescent="0.15">
      <c r="A266" t="s">
        <v>427</v>
      </c>
      <c r="B266">
        <v>666</v>
      </c>
      <c r="C266">
        <v>47.57</v>
      </c>
      <c r="D266">
        <v>4</v>
      </c>
      <c r="E266">
        <v>0.44</v>
      </c>
      <c r="F266">
        <v>1</v>
      </c>
      <c r="G266">
        <v>0.11</v>
      </c>
      <c r="H266">
        <v>4</v>
      </c>
      <c r="I266">
        <v>0.44</v>
      </c>
      <c r="J266">
        <v>27</v>
      </c>
      <c r="K266">
        <v>3</v>
      </c>
      <c r="L266">
        <v>1</v>
      </c>
      <c r="M266">
        <v>0.11</v>
      </c>
      <c r="N266" t="s">
        <v>76</v>
      </c>
      <c r="O266" t="s">
        <v>76</v>
      </c>
      <c r="P266" t="s">
        <v>76</v>
      </c>
      <c r="Q266" t="s">
        <v>76</v>
      </c>
      <c r="R266">
        <v>3</v>
      </c>
      <c r="S266">
        <v>0.33</v>
      </c>
      <c r="X266" t="s">
        <v>76</v>
      </c>
      <c r="Y266" t="s">
        <v>76</v>
      </c>
      <c r="AB266" t="s">
        <v>76</v>
      </c>
      <c r="AC266" t="s">
        <v>76</v>
      </c>
      <c r="AD266" t="s">
        <v>76</v>
      </c>
      <c r="AE266" t="s">
        <v>76</v>
      </c>
      <c r="AF266" t="s">
        <v>76</v>
      </c>
      <c r="AG266" t="s">
        <v>76</v>
      </c>
      <c r="AH266" t="s">
        <v>76</v>
      </c>
      <c r="AI266" t="s">
        <v>76</v>
      </c>
      <c r="AJ266" t="s">
        <v>76</v>
      </c>
      <c r="AK266" t="s">
        <v>76</v>
      </c>
      <c r="AL266">
        <v>1</v>
      </c>
      <c r="AM266">
        <v>1</v>
      </c>
      <c r="AN266" t="s">
        <v>76</v>
      </c>
      <c r="AO266" t="s">
        <v>76</v>
      </c>
      <c r="AP266" t="s">
        <v>76</v>
      </c>
      <c r="AQ266" t="s">
        <v>76</v>
      </c>
      <c r="AR266">
        <v>82</v>
      </c>
      <c r="AS266">
        <v>5.86</v>
      </c>
    </row>
    <row r="267" spans="1:45" x14ac:dyDescent="0.15">
      <c r="A267" t="s">
        <v>428</v>
      </c>
      <c r="B267">
        <v>358</v>
      </c>
      <c r="C267">
        <v>44.75</v>
      </c>
      <c r="D267" t="s">
        <v>76</v>
      </c>
      <c r="E267" t="s">
        <v>76</v>
      </c>
      <c r="F267" t="s">
        <v>76</v>
      </c>
      <c r="G267" t="s">
        <v>76</v>
      </c>
      <c r="H267">
        <v>1</v>
      </c>
      <c r="I267">
        <v>0.2</v>
      </c>
      <c r="J267">
        <v>6</v>
      </c>
      <c r="K267">
        <v>1.2</v>
      </c>
      <c r="L267" t="s">
        <v>76</v>
      </c>
      <c r="M267" t="s">
        <v>76</v>
      </c>
      <c r="N267" t="s">
        <v>76</v>
      </c>
      <c r="O267" t="s">
        <v>76</v>
      </c>
      <c r="P267" t="s">
        <v>76</v>
      </c>
      <c r="Q267" t="s">
        <v>76</v>
      </c>
      <c r="R267" t="s">
        <v>76</v>
      </c>
      <c r="S267" t="s">
        <v>76</v>
      </c>
      <c r="X267" t="s">
        <v>76</v>
      </c>
      <c r="Y267" t="s">
        <v>76</v>
      </c>
      <c r="AB267" t="s">
        <v>76</v>
      </c>
      <c r="AC267" t="s">
        <v>76</v>
      </c>
      <c r="AD267" t="s">
        <v>172</v>
      </c>
      <c r="AE267" t="s">
        <v>172</v>
      </c>
      <c r="AF267" t="s">
        <v>172</v>
      </c>
      <c r="AG267" t="s">
        <v>172</v>
      </c>
      <c r="AH267" t="s">
        <v>76</v>
      </c>
      <c r="AI267" t="s">
        <v>76</v>
      </c>
      <c r="AJ267" t="s">
        <v>76</v>
      </c>
      <c r="AK267" t="s">
        <v>76</v>
      </c>
      <c r="AL267">
        <v>1</v>
      </c>
      <c r="AM267">
        <v>1</v>
      </c>
      <c r="AN267" t="s">
        <v>76</v>
      </c>
      <c r="AO267" t="s">
        <v>76</v>
      </c>
      <c r="AP267" t="s">
        <v>76</v>
      </c>
      <c r="AQ267" t="s">
        <v>76</v>
      </c>
      <c r="AR267">
        <v>75</v>
      </c>
      <c r="AS267">
        <v>9.3800000000000008</v>
      </c>
    </row>
    <row r="268" spans="1:45" x14ac:dyDescent="0.15">
      <c r="A268" t="s">
        <v>429</v>
      </c>
      <c r="B268">
        <v>368</v>
      </c>
      <c r="C268">
        <v>46</v>
      </c>
      <c r="D268" t="s">
        <v>76</v>
      </c>
      <c r="E268" t="s">
        <v>76</v>
      </c>
      <c r="F268" t="s">
        <v>76</v>
      </c>
      <c r="G268" t="s">
        <v>76</v>
      </c>
      <c r="H268">
        <v>4</v>
      </c>
      <c r="I268">
        <v>0.8</v>
      </c>
      <c r="J268">
        <v>17</v>
      </c>
      <c r="K268">
        <v>3.4</v>
      </c>
      <c r="L268" t="s">
        <v>76</v>
      </c>
      <c r="M268" t="s">
        <v>76</v>
      </c>
      <c r="N268">
        <v>1</v>
      </c>
      <c r="O268">
        <v>0.2</v>
      </c>
      <c r="P268" t="s">
        <v>76</v>
      </c>
      <c r="Q268" t="s">
        <v>76</v>
      </c>
      <c r="R268" t="s">
        <v>76</v>
      </c>
      <c r="S268" t="s">
        <v>76</v>
      </c>
      <c r="X268" t="s">
        <v>76</v>
      </c>
      <c r="Y268" t="s">
        <v>76</v>
      </c>
      <c r="AB268" t="s">
        <v>76</v>
      </c>
      <c r="AC268" t="s">
        <v>76</v>
      </c>
      <c r="AD268" t="s">
        <v>76</v>
      </c>
      <c r="AE268" t="s">
        <v>76</v>
      </c>
      <c r="AF268" t="s">
        <v>76</v>
      </c>
      <c r="AG268" t="s">
        <v>76</v>
      </c>
      <c r="AH268" t="s">
        <v>76</v>
      </c>
      <c r="AI268" t="s">
        <v>76</v>
      </c>
      <c r="AJ268" t="s">
        <v>76</v>
      </c>
      <c r="AK268" t="s">
        <v>76</v>
      </c>
      <c r="AL268" t="s">
        <v>76</v>
      </c>
      <c r="AM268" t="s">
        <v>76</v>
      </c>
      <c r="AN268" t="s">
        <v>76</v>
      </c>
      <c r="AO268" t="s">
        <v>76</v>
      </c>
      <c r="AP268" t="s">
        <v>76</v>
      </c>
      <c r="AQ268" t="s">
        <v>76</v>
      </c>
      <c r="AR268">
        <v>92</v>
      </c>
      <c r="AS268">
        <v>11.5</v>
      </c>
    </row>
    <row r="269" spans="1:45" x14ac:dyDescent="0.15">
      <c r="A269" t="s">
        <v>430</v>
      </c>
      <c r="B269">
        <v>393</v>
      </c>
      <c r="C269">
        <v>56.14</v>
      </c>
      <c r="D269" t="s">
        <v>76</v>
      </c>
      <c r="E269" t="s">
        <v>76</v>
      </c>
      <c r="F269">
        <v>3</v>
      </c>
      <c r="G269">
        <v>0.75</v>
      </c>
      <c r="H269">
        <v>8</v>
      </c>
      <c r="I269">
        <v>2</v>
      </c>
      <c r="J269">
        <v>39</v>
      </c>
      <c r="K269">
        <v>9.75</v>
      </c>
      <c r="L269" t="s">
        <v>76</v>
      </c>
      <c r="M269" t="s">
        <v>76</v>
      </c>
      <c r="N269" t="s">
        <v>76</v>
      </c>
      <c r="O269" t="s">
        <v>76</v>
      </c>
      <c r="P269" t="s">
        <v>76</v>
      </c>
      <c r="Q269" t="s">
        <v>76</v>
      </c>
      <c r="R269">
        <v>1</v>
      </c>
      <c r="S269">
        <v>0.25</v>
      </c>
      <c r="X269" t="s">
        <v>76</v>
      </c>
      <c r="Y269" t="s">
        <v>76</v>
      </c>
      <c r="AB269" t="s">
        <v>76</v>
      </c>
      <c r="AC269" t="s">
        <v>76</v>
      </c>
      <c r="AD269">
        <v>1</v>
      </c>
      <c r="AE269">
        <v>1</v>
      </c>
      <c r="AF269" t="s">
        <v>76</v>
      </c>
      <c r="AG269" t="s">
        <v>76</v>
      </c>
      <c r="AH269" t="s">
        <v>172</v>
      </c>
      <c r="AI269" t="s">
        <v>172</v>
      </c>
      <c r="AJ269" t="s">
        <v>172</v>
      </c>
      <c r="AK269" t="s">
        <v>172</v>
      </c>
      <c r="AL269" t="s">
        <v>172</v>
      </c>
      <c r="AM269" t="s">
        <v>172</v>
      </c>
      <c r="AN269" t="s">
        <v>172</v>
      </c>
      <c r="AO269" t="s">
        <v>172</v>
      </c>
      <c r="AP269" t="s">
        <v>172</v>
      </c>
      <c r="AQ269" t="s">
        <v>172</v>
      </c>
      <c r="AR269">
        <v>59</v>
      </c>
      <c r="AS269">
        <v>8.43</v>
      </c>
    </row>
    <row r="270" spans="1:45" x14ac:dyDescent="0.15">
      <c r="A270" t="s">
        <v>431</v>
      </c>
      <c r="B270">
        <v>995</v>
      </c>
      <c r="C270">
        <v>58.53</v>
      </c>
      <c r="D270" t="s">
        <v>76</v>
      </c>
      <c r="E270" t="s">
        <v>76</v>
      </c>
      <c r="F270">
        <v>6</v>
      </c>
      <c r="G270">
        <v>0.6</v>
      </c>
      <c r="H270">
        <v>31</v>
      </c>
      <c r="I270">
        <v>3.1</v>
      </c>
      <c r="J270">
        <v>18</v>
      </c>
      <c r="K270">
        <v>1.8</v>
      </c>
      <c r="L270">
        <v>1</v>
      </c>
      <c r="M270">
        <v>0.1</v>
      </c>
      <c r="N270">
        <v>1</v>
      </c>
      <c r="O270">
        <v>0.1</v>
      </c>
      <c r="P270" t="s">
        <v>76</v>
      </c>
      <c r="Q270" t="s">
        <v>76</v>
      </c>
      <c r="R270" t="s">
        <v>76</v>
      </c>
      <c r="S270" t="s">
        <v>76</v>
      </c>
      <c r="X270" t="s">
        <v>76</v>
      </c>
      <c r="Y270" t="s">
        <v>76</v>
      </c>
      <c r="AB270" t="s">
        <v>76</v>
      </c>
      <c r="AC270" t="s">
        <v>76</v>
      </c>
      <c r="AD270" t="s">
        <v>76</v>
      </c>
      <c r="AE270" t="s">
        <v>76</v>
      </c>
      <c r="AF270" t="s">
        <v>76</v>
      </c>
      <c r="AG270" t="s">
        <v>76</v>
      </c>
      <c r="AH270" t="s">
        <v>172</v>
      </c>
      <c r="AI270" t="s">
        <v>172</v>
      </c>
      <c r="AJ270" t="s">
        <v>172</v>
      </c>
      <c r="AK270" t="s">
        <v>172</v>
      </c>
      <c r="AL270" t="s">
        <v>172</v>
      </c>
      <c r="AM270" t="s">
        <v>172</v>
      </c>
      <c r="AN270" t="s">
        <v>172</v>
      </c>
      <c r="AO270" t="s">
        <v>172</v>
      </c>
      <c r="AP270" t="s">
        <v>172</v>
      </c>
      <c r="AQ270" t="s">
        <v>172</v>
      </c>
      <c r="AR270">
        <v>144</v>
      </c>
      <c r="AS270">
        <v>8.4700000000000006</v>
      </c>
    </row>
    <row r="271" spans="1:45" x14ac:dyDescent="0.15">
      <c r="A271" t="s">
        <v>432</v>
      </c>
      <c r="B271">
        <v>930</v>
      </c>
      <c r="C271">
        <v>62</v>
      </c>
      <c r="D271">
        <v>6</v>
      </c>
      <c r="E271">
        <v>0.67</v>
      </c>
      <c r="F271" t="s">
        <v>76</v>
      </c>
      <c r="G271" t="s">
        <v>76</v>
      </c>
      <c r="H271">
        <v>1</v>
      </c>
      <c r="I271">
        <v>0.11</v>
      </c>
      <c r="J271">
        <v>61</v>
      </c>
      <c r="K271">
        <v>6.78</v>
      </c>
      <c r="L271">
        <v>1</v>
      </c>
      <c r="M271">
        <v>0.11</v>
      </c>
      <c r="N271">
        <v>1</v>
      </c>
      <c r="O271">
        <v>0.11</v>
      </c>
      <c r="P271" t="s">
        <v>76</v>
      </c>
      <c r="Q271" t="s">
        <v>76</v>
      </c>
      <c r="R271">
        <v>1</v>
      </c>
      <c r="S271">
        <v>0.11</v>
      </c>
      <c r="X271" t="s">
        <v>76</v>
      </c>
      <c r="Y271" t="s">
        <v>76</v>
      </c>
      <c r="AB271">
        <v>1</v>
      </c>
      <c r="AC271">
        <v>0.11</v>
      </c>
      <c r="AD271" t="s">
        <v>76</v>
      </c>
      <c r="AE271" t="s">
        <v>76</v>
      </c>
      <c r="AF271" t="s">
        <v>76</v>
      </c>
      <c r="AG271" t="s">
        <v>76</v>
      </c>
      <c r="AH271" t="s">
        <v>76</v>
      </c>
      <c r="AI271" t="s">
        <v>76</v>
      </c>
      <c r="AJ271">
        <v>2</v>
      </c>
      <c r="AK271">
        <v>2</v>
      </c>
      <c r="AL271">
        <v>2</v>
      </c>
      <c r="AM271">
        <v>2</v>
      </c>
      <c r="AN271" t="s">
        <v>76</v>
      </c>
      <c r="AO271" t="s">
        <v>76</v>
      </c>
      <c r="AP271" t="s">
        <v>76</v>
      </c>
      <c r="AQ271" t="s">
        <v>76</v>
      </c>
      <c r="AR271">
        <v>120</v>
      </c>
      <c r="AS271">
        <v>8</v>
      </c>
    </row>
    <row r="272" spans="1:45" x14ac:dyDescent="0.15">
      <c r="A272" t="s">
        <v>433</v>
      </c>
      <c r="B272">
        <v>423</v>
      </c>
      <c r="C272">
        <v>52.88</v>
      </c>
      <c r="D272" t="s">
        <v>76</v>
      </c>
      <c r="E272" t="s">
        <v>76</v>
      </c>
      <c r="F272" t="s">
        <v>76</v>
      </c>
      <c r="G272" t="s">
        <v>76</v>
      </c>
      <c r="H272">
        <v>10</v>
      </c>
      <c r="I272">
        <v>2</v>
      </c>
      <c r="J272">
        <v>12</v>
      </c>
      <c r="K272">
        <v>2.4</v>
      </c>
      <c r="L272">
        <v>2</v>
      </c>
      <c r="M272">
        <v>0.4</v>
      </c>
      <c r="N272">
        <v>6</v>
      </c>
      <c r="O272">
        <v>1.2</v>
      </c>
      <c r="P272" t="s">
        <v>76</v>
      </c>
      <c r="Q272" t="s">
        <v>76</v>
      </c>
      <c r="R272" t="s">
        <v>76</v>
      </c>
      <c r="S272" t="s">
        <v>76</v>
      </c>
      <c r="X272" t="s">
        <v>76</v>
      </c>
      <c r="Y272" t="s">
        <v>76</v>
      </c>
      <c r="AB272" t="s">
        <v>76</v>
      </c>
      <c r="AC272" t="s">
        <v>76</v>
      </c>
      <c r="AD272" t="s">
        <v>76</v>
      </c>
      <c r="AE272" t="s">
        <v>76</v>
      </c>
      <c r="AF272" t="s">
        <v>76</v>
      </c>
      <c r="AG272" t="s">
        <v>76</v>
      </c>
      <c r="AH272" t="s">
        <v>172</v>
      </c>
      <c r="AI272" t="s">
        <v>172</v>
      </c>
      <c r="AJ272" t="s">
        <v>172</v>
      </c>
      <c r="AK272" t="s">
        <v>172</v>
      </c>
      <c r="AL272" t="s">
        <v>172</v>
      </c>
      <c r="AM272" t="s">
        <v>172</v>
      </c>
      <c r="AN272" t="s">
        <v>172</v>
      </c>
      <c r="AO272" t="s">
        <v>172</v>
      </c>
      <c r="AP272" t="s">
        <v>172</v>
      </c>
      <c r="AQ272" t="s">
        <v>172</v>
      </c>
      <c r="AR272">
        <v>73</v>
      </c>
      <c r="AS272">
        <v>9.1300000000000008</v>
      </c>
    </row>
    <row r="273" spans="1:45" x14ac:dyDescent="0.15">
      <c r="A273" t="s">
        <v>434</v>
      </c>
      <c r="B273">
        <v>241</v>
      </c>
      <c r="C273">
        <v>24.1</v>
      </c>
      <c r="D273">
        <v>1</v>
      </c>
      <c r="E273">
        <v>0.17</v>
      </c>
      <c r="F273" t="s">
        <v>76</v>
      </c>
      <c r="G273" t="s">
        <v>76</v>
      </c>
      <c r="H273">
        <v>9</v>
      </c>
      <c r="I273">
        <v>1.5</v>
      </c>
      <c r="J273">
        <v>40</v>
      </c>
      <c r="K273">
        <v>6.67</v>
      </c>
      <c r="L273" t="s">
        <v>76</v>
      </c>
      <c r="M273" t="s">
        <v>76</v>
      </c>
      <c r="N273">
        <v>1</v>
      </c>
      <c r="O273">
        <v>0.17</v>
      </c>
      <c r="P273" t="s">
        <v>76</v>
      </c>
      <c r="Q273" t="s">
        <v>76</v>
      </c>
      <c r="R273" t="s">
        <v>76</v>
      </c>
      <c r="S273" t="s">
        <v>76</v>
      </c>
      <c r="X273" t="s">
        <v>76</v>
      </c>
      <c r="Y273" t="s">
        <v>76</v>
      </c>
      <c r="AB273" t="s">
        <v>76</v>
      </c>
      <c r="AC273" t="s">
        <v>76</v>
      </c>
      <c r="AD273" t="s">
        <v>76</v>
      </c>
      <c r="AE273" t="s">
        <v>76</v>
      </c>
      <c r="AF273" t="s">
        <v>76</v>
      </c>
      <c r="AG273" t="s">
        <v>76</v>
      </c>
      <c r="AH273" t="s">
        <v>76</v>
      </c>
      <c r="AI273" t="s">
        <v>76</v>
      </c>
      <c r="AJ273" t="s">
        <v>76</v>
      </c>
      <c r="AK273" t="s">
        <v>76</v>
      </c>
      <c r="AL273">
        <v>3</v>
      </c>
      <c r="AM273">
        <v>3</v>
      </c>
      <c r="AN273" t="s">
        <v>76</v>
      </c>
      <c r="AO273" t="s">
        <v>76</v>
      </c>
      <c r="AP273" t="s">
        <v>76</v>
      </c>
      <c r="AQ273" t="s">
        <v>76</v>
      </c>
      <c r="AR273">
        <v>69</v>
      </c>
      <c r="AS273">
        <v>6.9</v>
      </c>
    </row>
    <row r="274" spans="1:45" x14ac:dyDescent="0.15">
      <c r="A274" t="s">
        <v>435</v>
      </c>
      <c r="B274">
        <v>1102</v>
      </c>
      <c r="C274">
        <v>44.08</v>
      </c>
      <c r="D274">
        <v>6</v>
      </c>
      <c r="E274">
        <v>0.38</v>
      </c>
      <c r="F274">
        <v>9</v>
      </c>
      <c r="G274">
        <v>0.56000000000000005</v>
      </c>
      <c r="H274">
        <v>8</v>
      </c>
      <c r="I274">
        <v>0.5</v>
      </c>
      <c r="J274">
        <v>76</v>
      </c>
      <c r="K274">
        <v>4.75</v>
      </c>
      <c r="L274" t="s">
        <v>76</v>
      </c>
      <c r="M274" t="s">
        <v>76</v>
      </c>
      <c r="N274">
        <v>2</v>
      </c>
      <c r="O274">
        <v>0.13</v>
      </c>
      <c r="P274">
        <v>8</v>
      </c>
      <c r="Q274">
        <v>0.5</v>
      </c>
      <c r="R274">
        <v>1</v>
      </c>
      <c r="S274">
        <v>0.06</v>
      </c>
      <c r="X274" t="s">
        <v>76</v>
      </c>
      <c r="Y274" t="s">
        <v>76</v>
      </c>
      <c r="AB274" t="s">
        <v>76</v>
      </c>
      <c r="AC274" t="s">
        <v>76</v>
      </c>
      <c r="AD274" t="s">
        <v>76</v>
      </c>
      <c r="AE274" t="s">
        <v>76</v>
      </c>
      <c r="AF274">
        <v>2</v>
      </c>
      <c r="AG274">
        <v>0.4</v>
      </c>
      <c r="AH274" t="s">
        <v>76</v>
      </c>
      <c r="AI274" t="s">
        <v>76</v>
      </c>
      <c r="AJ274" t="s">
        <v>76</v>
      </c>
      <c r="AK274" t="s">
        <v>76</v>
      </c>
      <c r="AL274">
        <v>1</v>
      </c>
      <c r="AM274">
        <v>0.5</v>
      </c>
      <c r="AN274" t="s">
        <v>76</v>
      </c>
      <c r="AO274" t="s">
        <v>76</v>
      </c>
      <c r="AP274" t="s">
        <v>76</v>
      </c>
      <c r="AQ274" t="s">
        <v>76</v>
      </c>
      <c r="AR274">
        <v>220</v>
      </c>
      <c r="AS274">
        <v>8.8000000000000007</v>
      </c>
    </row>
    <row r="275" spans="1:45" x14ac:dyDescent="0.15">
      <c r="A275" t="s">
        <v>436</v>
      </c>
      <c r="B275">
        <v>1573</v>
      </c>
      <c r="C275">
        <v>56.18</v>
      </c>
      <c r="D275">
        <v>4</v>
      </c>
      <c r="E275">
        <v>0.22</v>
      </c>
      <c r="F275">
        <v>1</v>
      </c>
      <c r="G275">
        <v>0.06</v>
      </c>
      <c r="H275">
        <v>36</v>
      </c>
      <c r="I275">
        <v>2</v>
      </c>
      <c r="J275">
        <v>136</v>
      </c>
      <c r="K275">
        <v>7.56</v>
      </c>
      <c r="L275">
        <v>1</v>
      </c>
      <c r="M275">
        <v>0.06</v>
      </c>
      <c r="N275" t="s">
        <v>76</v>
      </c>
      <c r="O275" t="s">
        <v>76</v>
      </c>
      <c r="P275">
        <v>2</v>
      </c>
      <c r="Q275">
        <v>0.11</v>
      </c>
      <c r="R275">
        <v>5</v>
      </c>
      <c r="S275">
        <v>0.28000000000000003</v>
      </c>
      <c r="X275" t="s">
        <v>76</v>
      </c>
      <c r="Y275" t="s">
        <v>76</v>
      </c>
      <c r="AB275" t="s">
        <v>76</v>
      </c>
      <c r="AC275" t="s">
        <v>76</v>
      </c>
      <c r="AD275" t="s">
        <v>76</v>
      </c>
      <c r="AE275" t="s">
        <v>76</v>
      </c>
      <c r="AF275">
        <v>3</v>
      </c>
      <c r="AG275">
        <v>1</v>
      </c>
      <c r="AH275" t="s">
        <v>76</v>
      </c>
      <c r="AI275" t="s">
        <v>76</v>
      </c>
      <c r="AJ275" t="s">
        <v>76</v>
      </c>
      <c r="AK275" t="s">
        <v>76</v>
      </c>
      <c r="AL275" t="s">
        <v>76</v>
      </c>
      <c r="AM275" t="s">
        <v>76</v>
      </c>
      <c r="AN275" t="s">
        <v>76</v>
      </c>
      <c r="AO275" t="s">
        <v>76</v>
      </c>
      <c r="AP275" t="s">
        <v>76</v>
      </c>
      <c r="AQ275" t="s">
        <v>76</v>
      </c>
      <c r="AR275">
        <v>187</v>
      </c>
      <c r="AS275">
        <v>6.68</v>
      </c>
    </row>
    <row r="276" spans="1:45" x14ac:dyDescent="0.15">
      <c r="A276" t="s">
        <v>437</v>
      </c>
      <c r="B276">
        <v>151</v>
      </c>
      <c r="C276">
        <v>50.33</v>
      </c>
      <c r="D276" t="s">
        <v>76</v>
      </c>
      <c r="E276" t="s">
        <v>76</v>
      </c>
      <c r="F276" t="s">
        <v>76</v>
      </c>
      <c r="G276" t="s">
        <v>76</v>
      </c>
      <c r="H276" t="s">
        <v>76</v>
      </c>
      <c r="I276" t="s">
        <v>76</v>
      </c>
      <c r="J276">
        <v>3</v>
      </c>
      <c r="K276">
        <v>1.5</v>
      </c>
      <c r="L276" t="s">
        <v>76</v>
      </c>
      <c r="M276" t="s">
        <v>76</v>
      </c>
      <c r="N276" t="s">
        <v>76</v>
      </c>
      <c r="O276" t="s">
        <v>76</v>
      </c>
      <c r="P276">
        <v>1</v>
      </c>
      <c r="Q276">
        <v>0.5</v>
      </c>
      <c r="R276" t="s">
        <v>76</v>
      </c>
      <c r="S276" t="s">
        <v>76</v>
      </c>
      <c r="X276" t="s">
        <v>76</v>
      </c>
      <c r="Y276" t="s">
        <v>76</v>
      </c>
      <c r="AB276" t="s">
        <v>76</v>
      </c>
      <c r="AC276" t="s">
        <v>76</v>
      </c>
      <c r="AD276" t="s">
        <v>172</v>
      </c>
      <c r="AE276" t="s">
        <v>172</v>
      </c>
      <c r="AF276" t="s">
        <v>172</v>
      </c>
      <c r="AG276" t="s">
        <v>172</v>
      </c>
      <c r="AH276" t="s">
        <v>76</v>
      </c>
      <c r="AI276" t="s">
        <v>76</v>
      </c>
      <c r="AJ276" t="s">
        <v>76</v>
      </c>
      <c r="AK276" t="s">
        <v>76</v>
      </c>
      <c r="AL276" t="s">
        <v>76</v>
      </c>
      <c r="AM276" t="s">
        <v>76</v>
      </c>
      <c r="AN276" t="s">
        <v>76</v>
      </c>
      <c r="AO276" t="s">
        <v>76</v>
      </c>
      <c r="AP276" t="s">
        <v>76</v>
      </c>
      <c r="AQ276" t="s">
        <v>76</v>
      </c>
      <c r="AR276">
        <v>24</v>
      </c>
      <c r="AS276">
        <v>8</v>
      </c>
    </row>
    <row r="277" spans="1:45" x14ac:dyDescent="0.15">
      <c r="A277" t="s">
        <v>438</v>
      </c>
      <c r="B277">
        <v>502</v>
      </c>
      <c r="C277">
        <v>83.67</v>
      </c>
      <c r="D277">
        <v>1</v>
      </c>
      <c r="E277">
        <v>0.25</v>
      </c>
      <c r="F277" t="s">
        <v>76</v>
      </c>
      <c r="G277" t="s">
        <v>76</v>
      </c>
      <c r="H277">
        <v>1</v>
      </c>
      <c r="I277">
        <v>0.25</v>
      </c>
      <c r="J277">
        <v>16</v>
      </c>
      <c r="K277">
        <v>4</v>
      </c>
      <c r="L277" t="s">
        <v>76</v>
      </c>
      <c r="M277" t="s">
        <v>76</v>
      </c>
      <c r="N277">
        <v>1</v>
      </c>
      <c r="O277">
        <v>0.25</v>
      </c>
      <c r="P277" t="s">
        <v>76</v>
      </c>
      <c r="Q277" t="s">
        <v>76</v>
      </c>
      <c r="R277" t="s">
        <v>76</v>
      </c>
      <c r="S277" t="s">
        <v>76</v>
      </c>
      <c r="X277" t="s">
        <v>76</v>
      </c>
      <c r="Y277" t="s">
        <v>76</v>
      </c>
      <c r="AB277" t="s">
        <v>76</v>
      </c>
      <c r="AC277" t="s">
        <v>76</v>
      </c>
      <c r="AD277" t="s">
        <v>172</v>
      </c>
      <c r="AE277" t="s">
        <v>172</v>
      </c>
      <c r="AF277" t="s">
        <v>172</v>
      </c>
      <c r="AG277" t="s">
        <v>172</v>
      </c>
      <c r="AH277" t="s">
        <v>76</v>
      </c>
      <c r="AI277" t="s">
        <v>76</v>
      </c>
      <c r="AJ277" t="s">
        <v>76</v>
      </c>
      <c r="AK277" t="s">
        <v>76</v>
      </c>
      <c r="AL277">
        <v>6</v>
      </c>
      <c r="AM277">
        <v>6</v>
      </c>
      <c r="AN277" t="s">
        <v>76</v>
      </c>
      <c r="AO277" t="s">
        <v>76</v>
      </c>
      <c r="AP277" t="s">
        <v>76</v>
      </c>
      <c r="AQ277" t="s">
        <v>76</v>
      </c>
      <c r="AR277">
        <v>68</v>
      </c>
      <c r="AS277">
        <v>11.33</v>
      </c>
    </row>
    <row r="278" spans="1:45" x14ac:dyDescent="0.15">
      <c r="A278" t="s">
        <v>439</v>
      </c>
      <c r="B278">
        <v>1258</v>
      </c>
      <c r="C278">
        <v>209.67</v>
      </c>
      <c r="D278">
        <v>1</v>
      </c>
      <c r="E278">
        <v>0.25</v>
      </c>
      <c r="F278">
        <v>3</v>
      </c>
      <c r="G278">
        <v>0.75</v>
      </c>
      <c r="H278">
        <v>17</v>
      </c>
      <c r="I278">
        <v>4.25</v>
      </c>
      <c r="J278">
        <v>33</v>
      </c>
      <c r="K278">
        <v>8.25</v>
      </c>
      <c r="L278" t="s">
        <v>76</v>
      </c>
      <c r="M278" t="s">
        <v>76</v>
      </c>
      <c r="N278" t="s">
        <v>76</v>
      </c>
      <c r="O278" t="s">
        <v>76</v>
      </c>
      <c r="P278">
        <v>4</v>
      </c>
      <c r="Q278">
        <v>1</v>
      </c>
      <c r="R278" t="s">
        <v>76</v>
      </c>
      <c r="S278" t="s">
        <v>76</v>
      </c>
      <c r="X278" t="s">
        <v>76</v>
      </c>
      <c r="Y278" t="s">
        <v>76</v>
      </c>
      <c r="AB278" t="s">
        <v>76</v>
      </c>
      <c r="AC278" t="s">
        <v>76</v>
      </c>
      <c r="AD278" t="s">
        <v>172</v>
      </c>
      <c r="AE278" t="s">
        <v>172</v>
      </c>
      <c r="AF278" t="s">
        <v>172</v>
      </c>
      <c r="AG278" t="s">
        <v>172</v>
      </c>
      <c r="AH278" t="s">
        <v>172</v>
      </c>
      <c r="AI278" t="s">
        <v>172</v>
      </c>
      <c r="AJ278" t="s">
        <v>172</v>
      </c>
      <c r="AK278" t="s">
        <v>172</v>
      </c>
      <c r="AL278" t="s">
        <v>172</v>
      </c>
      <c r="AM278" t="s">
        <v>172</v>
      </c>
      <c r="AN278" t="s">
        <v>172</v>
      </c>
      <c r="AO278" t="s">
        <v>172</v>
      </c>
      <c r="AP278" t="s">
        <v>172</v>
      </c>
      <c r="AQ278" t="s">
        <v>172</v>
      </c>
      <c r="AR278">
        <v>147</v>
      </c>
      <c r="AS278">
        <v>24.5</v>
      </c>
    </row>
    <row r="279" spans="1:45" x14ac:dyDescent="0.15">
      <c r="A279" t="s">
        <v>440</v>
      </c>
      <c r="B279">
        <v>1555</v>
      </c>
      <c r="C279">
        <v>103.67</v>
      </c>
      <c r="D279">
        <v>2</v>
      </c>
      <c r="E279">
        <v>0.22</v>
      </c>
      <c r="F279" t="s">
        <v>76</v>
      </c>
      <c r="G279" t="s">
        <v>76</v>
      </c>
      <c r="H279">
        <v>3</v>
      </c>
      <c r="I279">
        <v>0.33</v>
      </c>
      <c r="J279">
        <v>22</v>
      </c>
      <c r="K279">
        <v>2.44</v>
      </c>
      <c r="L279">
        <v>2</v>
      </c>
      <c r="M279">
        <v>0.22</v>
      </c>
      <c r="N279">
        <v>1</v>
      </c>
      <c r="O279">
        <v>0.11</v>
      </c>
      <c r="P279">
        <v>10</v>
      </c>
      <c r="Q279">
        <v>1.1100000000000001</v>
      </c>
      <c r="R279">
        <v>1</v>
      </c>
      <c r="S279">
        <v>0.11</v>
      </c>
      <c r="X279" t="s">
        <v>76</v>
      </c>
      <c r="Y279" t="s">
        <v>76</v>
      </c>
      <c r="AB279" t="s">
        <v>76</v>
      </c>
      <c r="AC279" t="s">
        <v>76</v>
      </c>
      <c r="AD279" t="s">
        <v>76</v>
      </c>
      <c r="AE279" t="s">
        <v>76</v>
      </c>
      <c r="AF279">
        <v>3</v>
      </c>
      <c r="AG279">
        <v>1</v>
      </c>
      <c r="AH279" t="s">
        <v>76</v>
      </c>
      <c r="AI279" t="s">
        <v>76</v>
      </c>
      <c r="AJ279" t="s">
        <v>76</v>
      </c>
      <c r="AK279" t="s">
        <v>76</v>
      </c>
      <c r="AL279">
        <v>1</v>
      </c>
      <c r="AM279">
        <v>1</v>
      </c>
      <c r="AN279" t="s">
        <v>76</v>
      </c>
      <c r="AO279" t="s">
        <v>76</v>
      </c>
      <c r="AP279" t="s">
        <v>76</v>
      </c>
      <c r="AQ279" t="s">
        <v>76</v>
      </c>
      <c r="AR279">
        <v>156</v>
      </c>
      <c r="AS279">
        <v>10.4</v>
      </c>
    </row>
    <row r="280" spans="1:45" x14ac:dyDescent="0.15">
      <c r="A280" t="s">
        <v>441</v>
      </c>
      <c r="B280">
        <v>1272</v>
      </c>
      <c r="C280">
        <v>63.6</v>
      </c>
      <c r="D280">
        <v>1</v>
      </c>
      <c r="E280">
        <v>0.08</v>
      </c>
      <c r="F280">
        <v>2</v>
      </c>
      <c r="G280">
        <v>0.15</v>
      </c>
      <c r="H280">
        <v>5</v>
      </c>
      <c r="I280">
        <v>0.38</v>
      </c>
      <c r="J280">
        <v>32</v>
      </c>
      <c r="K280">
        <v>2.46</v>
      </c>
      <c r="L280">
        <v>1</v>
      </c>
      <c r="M280">
        <v>0.08</v>
      </c>
      <c r="N280">
        <v>1</v>
      </c>
      <c r="O280">
        <v>0.08</v>
      </c>
      <c r="P280" t="s">
        <v>76</v>
      </c>
      <c r="Q280" t="s">
        <v>76</v>
      </c>
      <c r="R280">
        <v>4</v>
      </c>
      <c r="S280">
        <v>0.31</v>
      </c>
      <c r="X280" t="s">
        <v>76</v>
      </c>
      <c r="Y280" t="s">
        <v>76</v>
      </c>
      <c r="AB280" t="s">
        <v>76</v>
      </c>
      <c r="AC280" t="s">
        <v>76</v>
      </c>
      <c r="AD280" t="s">
        <v>76</v>
      </c>
      <c r="AE280" t="s">
        <v>76</v>
      </c>
      <c r="AF280" t="s">
        <v>76</v>
      </c>
      <c r="AG280" t="s">
        <v>76</v>
      </c>
      <c r="AH280" t="s">
        <v>76</v>
      </c>
      <c r="AI280" t="s">
        <v>76</v>
      </c>
      <c r="AJ280" t="s">
        <v>76</v>
      </c>
      <c r="AK280" t="s">
        <v>76</v>
      </c>
      <c r="AL280" t="s">
        <v>76</v>
      </c>
      <c r="AM280" t="s">
        <v>76</v>
      </c>
      <c r="AN280" t="s">
        <v>76</v>
      </c>
      <c r="AO280" t="s">
        <v>76</v>
      </c>
      <c r="AP280" t="s">
        <v>76</v>
      </c>
      <c r="AQ280" t="s">
        <v>76</v>
      </c>
      <c r="AR280">
        <v>143</v>
      </c>
      <c r="AS280">
        <v>7.15</v>
      </c>
    </row>
    <row r="281" spans="1:45" x14ac:dyDescent="0.15">
      <c r="A281" t="s">
        <v>442</v>
      </c>
      <c r="B281">
        <v>875</v>
      </c>
      <c r="C281">
        <v>51.47</v>
      </c>
      <c r="D281" t="s">
        <v>76</v>
      </c>
      <c r="E281" t="s">
        <v>76</v>
      </c>
      <c r="F281" t="s">
        <v>76</v>
      </c>
      <c r="G281" t="s">
        <v>76</v>
      </c>
      <c r="H281">
        <v>10</v>
      </c>
      <c r="I281">
        <v>0.91</v>
      </c>
      <c r="J281">
        <v>36</v>
      </c>
      <c r="K281">
        <v>3.27</v>
      </c>
      <c r="L281">
        <v>1</v>
      </c>
      <c r="M281">
        <v>0.09</v>
      </c>
      <c r="N281">
        <v>1</v>
      </c>
      <c r="O281">
        <v>0.09</v>
      </c>
      <c r="P281" t="s">
        <v>76</v>
      </c>
      <c r="Q281" t="s">
        <v>76</v>
      </c>
      <c r="R281">
        <v>1</v>
      </c>
      <c r="S281">
        <v>0.09</v>
      </c>
      <c r="X281" t="s">
        <v>76</v>
      </c>
      <c r="Y281" t="s">
        <v>76</v>
      </c>
      <c r="AB281" t="s">
        <v>76</v>
      </c>
      <c r="AC281" t="s">
        <v>76</v>
      </c>
      <c r="AD281" t="s">
        <v>76</v>
      </c>
      <c r="AE281" t="s">
        <v>76</v>
      </c>
      <c r="AF281" t="s">
        <v>76</v>
      </c>
      <c r="AG281" t="s">
        <v>76</v>
      </c>
      <c r="AH281" t="s">
        <v>76</v>
      </c>
      <c r="AI281" t="s">
        <v>76</v>
      </c>
      <c r="AJ281" t="s">
        <v>76</v>
      </c>
      <c r="AK281" t="s">
        <v>76</v>
      </c>
      <c r="AL281">
        <v>1</v>
      </c>
      <c r="AM281">
        <v>1</v>
      </c>
      <c r="AN281" t="s">
        <v>76</v>
      </c>
      <c r="AO281" t="s">
        <v>76</v>
      </c>
      <c r="AP281" t="s">
        <v>76</v>
      </c>
      <c r="AQ281" t="s">
        <v>76</v>
      </c>
      <c r="AR281">
        <v>94</v>
      </c>
      <c r="AS281">
        <v>5.53</v>
      </c>
    </row>
    <row r="282" spans="1:45" x14ac:dyDescent="0.15">
      <c r="A282" t="s">
        <v>443</v>
      </c>
      <c r="B282">
        <v>1206</v>
      </c>
      <c r="C282">
        <v>63.47</v>
      </c>
      <c r="D282">
        <v>7</v>
      </c>
      <c r="E282">
        <v>0.57999999999999996</v>
      </c>
      <c r="F282" t="s">
        <v>76</v>
      </c>
      <c r="G282" t="s">
        <v>76</v>
      </c>
      <c r="H282">
        <v>4</v>
      </c>
      <c r="I282">
        <v>0.33</v>
      </c>
      <c r="J282">
        <v>50</v>
      </c>
      <c r="K282">
        <v>4.17</v>
      </c>
      <c r="L282">
        <v>3</v>
      </c>
      <c r="M282">
        <v>0.25</v>
      </c>
      <c r="N282">
        <v>2</v>
      </c>
      <c r="O282">
        <v>0.17</v>
      </c>
      <c r="P282">
        <v>1</v>
      </c>
      <c r="Q282">
        <v>0.08</v>
      </c>
      <c r="R282">
        <v>3</v>
      </c>
      <c r="S282">
        <v>0.25</v>
      </c>
      <c r="X282" t="s">
        <v>76</v>
      </c>
      <c r="Y282" t="s">
        <v>76</v>
      </c>
      <c r="AB282" t="s">
        <v>76</v>
      </c>
      <c r="AC282" t="s">
        <v>76</v>
      </c>
      <c r="AD282" t="s">
        <v>76</v>
      </c>
      <c r="AE282" t="s">
        <v>76</v>
      </c>
      <c r="AF282" t="s">
        <v>76</v>
      </c>
      <c r="AG282" t="s">
        <v>76</v>
      </c>
      <c r="AH282" t="s">
        <v>76</v>
      </c>
      <c r="AI282" t="s">
        <v>76</v>
      </c>
      <c r="AJ282" t="s">
        <v>76</v>
      </c>
      <c r="AK282" t="s">
        <v>76</v>
      </c>
      <c r="AL282">
        <v>1</v>
      </c>
      <c r="AM282">
        <v>1</v>
      </c>
      <c r="AN282" t="s">
        <v>76</v>
      </c>
      <c r="AO282" t="s">
        <v>76</v>
      </c>
      <c r="AP282" t="s">
        <v>76</v>
      </c>
      <c r="AQ282" t="s">
        <v>76</v>
      </c>
      <c r="AR282">
        <v>206</v>
      </c>
      <c r="AS282">
        <v>10.84</v>
      </c>
    </row>
    <row r="283" spans="1:45" x14ac:dyDescent="0.15">
      <c r="A283" t="s">
        <v>444</v>
      </c>
      <c r="B283" t="s">
        <v>172</v>
      </c>
      <c r="C283" t="s">
        <v>172</v>
      </c>
      <c r="D283" t="s">
        <v>172</v>
      </c>
      <c r="E283" t="s">
        <v>172</v>
      </c>
      <c r="F283" t="s">
        <v>172</v>
      </c>
      <c r="G283" t="s">
        <v>172</v>
      </c>
      <c r="H283" t="s">
        <v>172</v>
      </c>
      <c r="I283" t="s">
        <v>172</v>
      </c>
      <c r="J283" t="s">
        <v>172</v>
      </c>
      <c r="K283" t="s">
        <v>172</v>
      </c>
      <c r="L283" t="s">
        <v>172</v>
      </c>
      <c r="M283" t="s">
        <v>172</v>
      </c>
      <c r="N283" t="s">
        <v>172</v>
      </c>
      <c r="O283" t="s">
        <v>172</v>
      </c>
      <c r="P283" t="s">
        <v>172</v>
      </c>
      <c r="Q283" t="s">
        <v>172</v>
      </c>
      <c r="R283" t="s">
        <v>172</v>
      </c>
      <c r="S283" t="s">
        <v>172</v>
      </c>
      <c r="X283" t="s">
        <v>172</v>
      </c>
      <c r="Y283" t="s">
        <v>172</v>
      </c>
      <c r="AB283" t="s">
        <v>172</v>
      </c>
      <c r="AC283" t="s">
        <v>172</v>
      </c>
      <c r="AD283" t="s">
        <v>172</v>
      </c>
      <c r="AE283" t="s">
        <v>172</v>
      </c>
      <c r="AF283" t="s">
        <v>172</v>
      </c>
      <c r="AG283" t="s">
        <v>172</v>
      </c>
      <c r="AH283" t="s">
        <v>172</v>
      </c>
      <c r="AI283" t="s">
        <v>172</v>
      </c>
      <c r="AJ283" t="s">
        <v>172</v>
      </c>
      <c r="AK283" t="s">
        <v>172</v>
      </c>
      <c r="AL283" t="s">
        <v>172</v>
      </c>
      <c r="AM283" t="s">
        <v>172</v>
      </c>
      <c r="AN283" t="s">
        <v>172</v>
      </c>
      <c r="AO283" t="s">
        <v>172</v>
      </c>
      <c r="AP283" t="s">
        <v>172</v>
      </c>
      <c r="AQ283" t="s">
        <v>172</v>
      </c>
      <c r="AR283" t="s">
        <v>172</v>
      </c>
      <c r="AS283" t="s">
        <v>172</v>
      </c>
    </row>
    <row r="284" spans="1:45" x14ac:dyDescent="0.15">
      <c r="A284" t="s">
        <v>445</v>
      </c>
      <c r="B284">
        <v>297</v>
      </c>
      <c r="C284">
        <v>59.4</v>
      </c>
      <c r="D284">
        <v>1</v>
      </c>
      <c r="E284">
        <v>0.2</v>
      </c>
      <c r="F284">
        <v>3</v>
      </c>
      <c r="G284">
        <v>0.6</v>
      </c>
      <c r="H284">
        <v>9</v>
      </c>
      <c r="I284">
        <v>1.8</v>
      </c>
      <c r="J284">
        <v>33</v>
      </c>
      <c r="K284">
        <v>6.6</v>
      </c>
      <c r="L284" t="s">
        <v>76</v>
      </c>
      <c r="M284" t="s">
        <v>76</v>
      </c>
      <c r="N284">
        <v>2</v>
      </c>
      <c r="O284">
        <v>0.4</v>
      </c>
      <c r="P284">
        <v>4</v>
      </c>
      <c r="Q284">
        <v>0.8</v>
      </c>
      <c r="R284">
        <v>1</v>
      </c>
      <c r="S284">
        <v>0.2</v>
      </c>
      <c r="X284" t="s">
        <v>76</v>
      </c>
      <c r="Y284" t="s">
        <v>76</v>
      </c>
      <c r="AB284" t="s">
        <v>76</v>
      </c>
      <c r="AC284" t="s">
        <v>76</v>
      </c>
      <c r="AD284" t="s">
        <v>76</v>
      </c>
      <c r="AE284" t="s">
        <v>76</v>
      </c>
      <c r="AF284" t="s">
        <v>76</v>
      </c>
      <c r="AG284" t="s">
        <v>76</v>
      </c>
      <c r="AH284" t="s">
        <v>172</v>
      </c>
      <c r="AI284" t="s">
        <v>172</v>
      </c>
      <c r="AJ284" t="s">
        <v>172</v>
      </c>
      <c r="AK284" t="s">
        <v>172</v>
      </c>
      <c r="AL284" t="s">
        <v>172</v>
      </c>
      <c r="AM284" t="s">
        <v>172</v>
      </c>
      <c r="AN284" t="s">
        <v>172</v>
      </c>
      <c r="AO284" t="s">
        <v>172</v>
      </c>
      <c r="AP284" t="s">
        <v>172</v>
      </c>
      <c r="AQ284" t="s">
        <v>172</v>
      </c>
      <c r="AR284">
        <v>18</v>
      </c>
      <c r="AS284">
        <v>3.6</v>
      </c>
    </row>
    <row r="285" spans="1:45" x14ac:dyDescent="0.15">
      <c r="A285" t="s">
        <v>446</v>
      </c>
      <c r="B285">
        <v>155</v>
      </c>
      <c r="C285">
        <v>38.75</v>
      </c>
      <c r="D285" t="s">
        <v>76</v>
      </c>
      <c r="E285" t="s">
        <v>76</v>
      </c>
      <c r="F285" t="s">
        <v>76</v>
      </c>
      <c r="G285" t="s">
        <v>76</v>
      </c>
      <c r="H285" t="s">
        <v>76</v>
      </c>
      <c r="I285" t="s">
        <v>76</v>
      </c>
      <c r="J285">
        <v>8</v>
      </c>
      <c r="K285">
        <v>2</v>
      </c>
      <c r="L285" t="s">
        <v>76</v>
      </c>
      <c r="M285" t="s">
        <v>76</v>
      </c>
      <c r="N285" t="s">
        <v>76</v>
      </c>
      <c r="O285" t="s">
        <v>76</v>
      </c>
      <c r="P285" t="s">
        <v>76</v>
      </c>
      <c r="Q285" t="s">
        <v>76</v>
      </c>
      <c r="R285" t="s">
        <v>76</v>
      </c>
      <c r="S285" t="s">
        <v>76</v>
      </c>
      <c r="X285" t="s">
        <v>76</v>
      </c>
      <c r="Y285" t="s">
        <v>76</v>
      </c>
      <c r="AB285" t="s">
        <v>76</v>
      </c>
      <c r="AC285" t="s">
        <v>76</v>
      </c>
      <c r="AD285" t="s">
        <v>172</v>
      </c>
      <c r="AE285" t="s">
        <v>172</v>
      </c>
      <c r="AF285" t="s">
        <v>172</v>
      </c>
      <c r="AG285" t="s">
        <v>172</v>
      </c>
      <c r="AH285" t="s">
        <v>172</v>
      </c>
      <c r="AI285" t="s">
        <v>172</v>
      </c>
      <c r="AJ285" t="s">
        <v>172</v>
      </c>
      <c r="AK285" t="s">
        <v>172</v>
      </c>
      <c r="AL285" t="s">
        <v>172</v>
      </c>
      <c r="AM285" t="s">
        <v>172</v>
      </c>
      <c r="AN285" t="s">
        <v>172</v>
      </c>
      <c r="AO285" t="s">
        <v>172</v>
      </c>
      <c r="AP285" t="s">
        <v>172</v>
      </c>
      <c r="AQ285" t="s">
        <v>172</v>
      </c>
      <c r="AR285">
        <v>11</v>
      </c>
      <c r="AS285">
        <v>2.75</v>
      </c>
    </row>
    <row r="286" spans="1:45" x14ac:dyDescent="0.15">
      <c r="A286" t="s">
        <v>447</v>
      </c>
      <c r="B286">
        <v>214</v>
      </c>
      <c r="C286">
        <v>42.8</v>
      </c>
      <c r="D286" t="s">
        <v>76</v>
      </c>
      <c r="E286" t="s">
        <v>76</v>
      </c>
      <c r="F286" t="s">
        <v>76</v>
      </c>
      <c r="G286" t="s">
        <v>76</v>
      </c>
      <c r="H286">
        <v>1</v>
      </c>
      <c r="I286">
        <v>0.2</v>
      </c>
      <c r="J286">
        <v>16</v>
      </c>
      <c r="K286">
        <v>3.2</v>
      </c>
      <c r="L286" t="s">
        <v>76</v>
      </c>
      <c r="M286" t="s">
        <v>76</v>
      </c>
      <c r="N286" t="s">
        <v>76</v>
      </c>
      <c r="O286" t="s">
        <v>76</v>
      </c>
      <c r="P286" t="s">
        <v>76</v>
      </c>
      <c r="Q286" t="s">
        <v>76</v>
      </c>
      <c r="R286">
        <v>1</v>
      </c>
      <c r="S286">
        <v>0.2</v>
      </c>
      <c r="X286" t="s">
        <v>76</v>
      </c>
      <c r="Y286" t="s">
        <v>76</v>
      </c>
      <c r="AB286" t="s">
        <v>76</v>
      </c>
      <c r="AC286" t="s">
        <v>76</v>
      </c>
      <c r="AD286" t="s">
        <v>76</v>
      </c>
      <c r="AE286" t="s">
        <v>76</v>
      </c>
      <c r="AF286" t="s">
        <v>76</v>
      </c>
      <c r="AG286" t="s">
        <v>76</v>
      </c>
      <c r="AH286" t="s">
        <v>76</v>
      </c>
      <c r="AI286" t="s">
        <v>76</v>
      </c>
      <c r="AJ286" t="s">
        <v>76</v>
      </c>
      <c r="AK286" t="s">
        <v>76</v>
      </c>
      <c r="AL286">
        <v>1</v>
      </c>
      <c r="AM286">
        <v>1</v>
      </c>
      <c r="AN286" t="s">
        <v>76</v>
      </c>
      <c r="AO286" t="s">
        <v>76</v>
      </c>
      <c r="AP286" t="s">
        <v>76</v>
      </c>
      <c r="AQ286" t="s">
        <v>76</v>
      </c>
      <c r="AR286">
        <v>36</v>
      </c>
      <c r="AS286">
        <v>7.2</v>
      </c>
    </row>
    <row r="287" spans="1:45" x14ac:dyDescent="0.15">
      <c r="A287" t="s">
        <v>448</v>
      </c>
      <c r="B287">
        <v>519</v>
      </c>
      <c r="C287">
        <v>129.75</v>
      </c>
      <c r="D287">
        <v>2</v>
      </c>
      <c r="E287">
        <v>0.5</v>
      </c>
      <c r="F287">
        <v>3</v>
      </c>
      <c r="G287">
        <v>0.75</v>
      </c>
      <c r="H287">
        <v>21</v>
      </c>
      <c r="I287">
        <v>5.25</v>
      </c>
      <c r="J287">
        <v>36</v>
      </c>
      <c r="K287">
        <v>9</v>
      </c>
      <c r="L287">
        <v>1</v>
      </c>
      <c r="M287">
        <v>0.25</v>
      </c>
      <c r="N287">
        <v>1</v>
      </c>
      <c r="O287">
        <v>0.25</v>
      </c>
      <c r="P287" t="s">
        <v>76</v>
      </c>
      <c r="Q287" t="s">
        <v>76</v>
      </c>
      <c r="R287">
        <v>2</v>
      </c>
      <c r="S287">
        <v>0.5</v>
      </c>
      <c r="X287" t="s">
        <v>76</v>
      </c>
      <c r="Y287" t="s">
        <v>76</v>
      </c>
      <c r="AB287" t="s">
        <v>76</v>
      </c>
      <c r="AC287" t="s">
        <v>76</v>
      </c>
      <c r="AD287" t="s">
        <v>76</v>
      </c>
      <c r="AE287" t="s">
        <v>76</v>
      </c>
      <c r="AF287" t="s">
        <v>76</v>
      </c>
      <c r="AG287" t="s">
        <v>76</v>
      </c>
      <c r="AH287" t="s">
        <v>172</v>
      </c>
      <c r="AI287" t="s">
        <v>172</v>
      </c>
      <c r="AJ287" t="s">
        <v>172</v>
      </c>
      <c r="AK287" t="s">
        <v>172</v>
      </c>
      <c r="AL287" t="s">
        <v>172</v>
      </c>
      <c r="AM287" t="s">
        <v>172</v>
      </c>
      <c r="AN287" t="s">
        <v>172</v>
      </c>
      <c r="AO287" t="s">
        <v>172</v>
      </c>
      <c r="AP287" t="s">
        <v>172</v>
      </c>
      <c r="AQ287" t="s">
        <v>172</v>
      </c>
      <c r="AR287">
        <v>21</v>
      </c>
      <c r="AS287">
        <v>5.25</v>
      </c>
    </row>
    <row r="288" spans="1:45" x14ac:dyDescent="0.15">
      <c r="A288" t="s">
        <v>449</v>
      </c>
      <c r="B288">
        <v>370</v>
      </c>
      <c r="C288">
        <v>74</v>
      </c>
      <c r="D288">
        <v>1</v>
      </c>
      <c r="E288">
        <v>0.2</v>
      </c>
      <c r="F288" t="s">
        <v>76</v>
      </c>
      <c r="G288" t="s">
        <v>76</v>
      </c>
      <c r="H288">
        <v>2</v>
      </c>
      <c r="I288">
        <v>0.4</v>
      </c>
      <c r="J288">
        <v>13</v>
      </c>
      <c r="K288">
        <v>2.6</v>
      </c>
      <c r="L288" t="s">
        <v>76</v>
      </c>
      <c r="M288" t="s">
        <v>76</v>
      </c>
      <c r="N288" t="s">
        <v>76</v>
      </c>
      <c r="O288" t="s">
        <v>76</v>
      </c>
      <c r="P288" t="s">
        <v>76</v>
      </c>
      <c r="Q288" t="s">
        <v>76</v>
      </c>
      <c r="R288" t="s">
        <v>76</v>
      </c>
      <c r="S288" t="s">
        <v>76</v>
      </c>
      <c r="X288" t="s">
        <v>76</v>
      </c>
      <c r="Y288" t="s">
        <v>76</v>
      </c>
      <c r="AB288" t="s">
        <v>76</v>
      </c>
      <c r="AC288" t="s">
        <v>76</v>
      </c>
      <c r="AD288" t="s">
        <v>76</v>
      </c>
      <c r="AE288" t="s">
        <v>76</v>
      </c>
      <c r="AF288" t="s">
        <v>76</v>
      </c>
      <c r="AG288" t="s">
        <v>76</v>
      </c>
      <c r="AH288" t="s">
        <v>172</v>
      </c>
      <c r="AI288" t="s">
        <v>172</v>
      </c>
      <c r="AJ288" t="s">
        <v>172</v>
      </c>
      <c r="AK288" t="s">
        <v>172</v>
      </c>
      <c r="AL288" t="s">
        <v>172</v>
      </c>
      <c r="AM288" t="s">
        <v>172</v>
      </c>
      <c r="AN288" t="s">
        <v>172</v>
      </c>
      <c r="AO288" t="s">
        <v>172</v>
      </c>
      <c r="AP288" t="s">
        <v>172</v>
      </c>
      <c r="AQ288" t="s">
        <v>172</v>
      </c>
      <c r="AR288">
        <v>47</v>
      </c>
      <c r="AS288">
        <v>9.4</v>
      </c>
    </row>
    <row r="289" spans="1:45" x14ac:dyDescent="0.15">
      <c r="A289" t="s">
        <v>450</v>
      </c>
      <c r="B289">
        <v>277</v>
      </c>
      <c r="C289">
        <v>69.25</v>
      </c>
      <c r="D289" t="s">
        <v>76</v>
      </c>
      <c r="E289" t="s">
        <v>76</v>
      </c>
      <c r="F289" t="s">
        <v>76</v>
      </c>
      <c r="G289" t="s">
        <v>76</v>
      </c>
      <c r="H289">
        <v>5</v>
      </c>
      <c r="I289">
        <v>1.25</v>
      </c>
      <c r="J289">
        <v>11</v>
      </c>
      <c r="K289">
        <v>2.75</v>
      </c>
      <c r="L289" t="s">
        <v>76</v>
      </c>
      <c r="M289" t="s">
        <v>76</v>
      </c>
      <c r="N289" t="s">
        <v>76</v>
      </c>
      <c r="O289" t="s">
        <v>76</v>
      </c>
      <c r="P289" t="s">
        <v>76</v>
      </c>
      <c r="Q289" t="s">
        <v>76</v>
      </c>
      <c r="R289">
        <v>2</v>
      </c>
      <c r="S289">
        <v>0.5</v>
      </c>
      <c r="X289" t="s">
        <v>76</v>
      </c>
      <c r="Y289" t="s">
        <v>76</v>
      </c>
      <c r="AB289" t="s">
        <v>76</v>
      </c>
      <c r="AC289" t="s">
        <v>76</v>
      </c>
      <c r="AD289" t="s">
        <v>172</v>
      </c>
      <c r="AE289" t="s">
        <v>172</v>
      </c>
      <c r="AF289" t="s">
        <v>172</v>
      </c>
      <c r="AG289" t="s">
        <v>172</v>
      </c>
      <c r="AH289" t="s">
        <v>172</v>
      </c>
      <c r="AI289" t="s">
        <v>172</v>
      </c>
      <c r="AJ289" t="s">
        <v>172</v>
      </c>
      <c r="AK289" t="s">
        <v>172</v>
      </c>
      <c r="AL289" t="s">
        <v>172</v>
      </c>
      <c r="AM289" t="s">
        <v>172</v>
      </c>
      <c r="AN289" t="s">
        <v>172</v>
      </c>
      <c r="AO289" t="s">
        <v>172</v>
      </c>
      <c r="AP289" t="s">
        <v>172</v>
      </c>
      <c r="AQ289" t="s">
        <v>172</v>
      </c>
      <c r="AR289">
        <v>22</v>
      </c>
      <c r="AS289">
        <v>5.5</v>
      </c>
    </row>
    <row r="290" spans="1:45" x14ac:dyDescent="0.15">
      <c r="A290" t="s">
        <v>451</v>
      </c>
      <c r="B290">
        <v>310</v>
      </c>
      <c r="C290">
        <v>62</v>
      </c>
      <c r="D290" t="s">
        <v>76</v>
      </c>
      <c r="E290" t="s">
        <v>76</v>
      </c>
      <c r="F290" t="s">
        <v>76</v>
      </c>
      <c r="G290" t="s">
        <v>76</v>
      </c>
      <c r="H290" t="s">
        <v>76</v>
      </c>
      <c r="I290" t="s">
        <v>76</v>
      </c>
      <c r="J290">
        <v>15</v>
      </c>
      <c r="K290">
        <v>3</v>
      </c>
      <c r="L290" t="s">
        <v>76</v>
      </c>
      <c r="M290" t="s">
        <v>76</v>
      </c>
      <c r="N290" t="s">
        <v>76</v>
      </c>
      <c r="O290" t="s">
        <v>76</v>
      </c>
      <c r="P290" t="s">
        <v>76</v>
      </c>
      <c r="Q290" t="s">
        <v>76</v>
      </c>
      <c r="R290" t="s">
        <v>76</v>
      </c>
      <c r="S290" t="s">
        <v>76</v>
      </c>
      <c r="X290" t="s">
        <v>76</v>
      </c>
      <c r="Y290" t="s">
        <v>76</v>
      </c>
      <c r="AB290" t="s">
        <v>76</v>
      </c>
      <c r="AC290" t="s">
        <v>76</v>
      </c>
      <c r="AD290" t="s">
        <v>76</v>
      </c>
      <c r="AE290" t="s">
        <v>76</v>
      </c>
      <c r="AF290" t="s">
        <v>76</v>
      </c>
      <c r="AG290" t="s">
        <v>76</v>
      </c>
      <c r="AH290" t="s">
        <v>76</v>
      </c>
      <c r="AI290" t="s">
        <v>76</v>
      </c>
      <c r="AJ290" t="s">
        <v>76</v>
      </c>
      <c r="AK290" t="s">
        <v>76</v>
      </c>
      <c r="AL290">
        <v>5</v>
      </c>
      <c r="AM290">
        <v>5</v>
      </c>
      <c r="AN290" t="s">
        <v>76</v>
      </c>
      <c r="AO290" t="s">
        <v>76</v>
      </c>
      <c r="AP290" t="s">
        <v>76</v>
      </c>
      <c r="AQ290" t="s">
        <v>76</v>
      </c>
      <c r="AR290">
        <v>51</v>
      </c>
      <c r="AS290">
        <v>10.199999999999999</v>
      </c>
    </row>
    <row r="291" spans="1:45" x14ac:dyDescent="0.15">
      <c r="A291" t="s">
        <v>452</v>
      </c>
      <c r="B291">
        <v>125</v>
      </c>
      <c r="C291">
        <v>25</v>
      </c>
      <c r="D291" t="s">
        <v>76</v>
      </c>
      <c r="E291" t="s">
        <v>76</v>
      </c>
      <c r="F291" t="s">
        <v>76</v>
      </c>
      <c r="G291" t="s">
        <v>76</v>
      </c>
      <c r="H291">
        <v>1</v>
      </c>
      <c r="I291">
        <v>0.2</v>
      </c>
      <c r="J291" t="s">
        <v>76</v>
      </c>
      <c r="K291" t="s">
        <v>76</v>
      </c>
      <c r="L291" t="s">
        <v>76</v>
      </c>
      <c r="M291" t="s">
        <v>76</v>
      </c>
      <c r="N291" t="s">
        <v>76</v>
      </c>
      <c r="O291" t="s">
        <v>76</v>
      </c>
      <c r="P291" t="s">
        <v>76</v>
      </c>
      <c r="Q291" t="s">
        <v>76</v>
      </c>
      <c r="R291" t="s">
        <v>76</v>
      </c>
      <c r="S291" t="s">
        <v>76</v>
      </c>
      <c r="X291" t="s">
        <v>76</v>
      </c>
      <c r="Y291" t="s">
        <v>76</v>
      </c>
      <c r="AB291" t="s">
        <v>76</v>
      </c>
      <c r="AC291" t="s">
        <v>76</v>
      </c>
      <c r="AD291" t="s">
        <v>76</v>
      </c>
      <c r="AE291" t="s">
        <v>76</v>
      </c>
      <c r="AF291" t="s">
        <v>76</v>
      </c>
      <c r="AG291" t="s">
        <v>76</v>
      </c>
      <c r="AH291" t="s">
        <v>172</v>
      </c>
      <c r="AI291" t="s">
        <v>172</v>
      </c>
      <c r="AJ291" t="s">
        <v>172</v>
      </c>
      <c r="AK291" t="s">
        <v>172</v>
      </c>
      <c r="AL291" t="s">
        <v>172</v>
      </c>
      <c r="AM291" t="s">
        <v>172</v>
      </c>
      <c r="AN291" t="s">
        <v>172</v>
      </c>
      <c r="AO291" t="s">
        <v>172</v>
      </c>
      <c r="AP291" t="s">
        <v>172</v>
      </c>
      <c r="AQ291" t="s">
        <v>172</v>
      </c>
      <c r="AR291">
        <v>33</v>
      </c>
      <c r="AS291">
        <v>6.6</v>
      </c>
    </row>
    <row r="292" spans="1:45" x14ac:dyDescent="0.15">
      <c r="A292" t="s">
        <v>453</v>
      </c>
      <c r="B292">
        <v>187</v>
      </c>
      <c r="C292">
        <v>46.75</v>
      </c>
      <c r="D292" t="s">
        <v>76</v>
      </c>
      <c r="E292" t="s">
        <v>76</v>
      </c>
      <c r="F292" t="s">
        <v>76</v>
      </c>
      <c r="G292" t="s">
        <v>76</v>
      </c>
      <c r="H292" t="s">
        <v>76</v>
      </c>
      <c r="I292" t="s">
        <v>76</v>
      </c>
      <c r="J292" t="s">
        <v>76</v>
      </c>
      <c r="K292" t="s">
        <v>76</v>
      </c>
      <c r="L292" t="s">
        <v>76</v>
      </c>
      <c r="M292" t="s">
        <v>76</v>
      </c>
      <c r="N292" t="s">
        <v>76</v>
      </c>
      <c r="O292" t="s">
        <v>76</v>
      </c>
      <c r="P292" t="s">
        <v>76</v>
      </c>
      <c r="Q292" t="s">
        <v>76</v>
      </c>
      <c r="R292" t="s">
        <v>76</v>
      </c>
      <c r="S292" t="s">
        <v>76</v>
      </c>
      <c r="X292" t="s">
        <v>76</v>
      </c>
      <c r="Y292" t="s">
        <v>76</v>
      </c>
      <c r="AB292" t="s">
        <v>76</v>
      </c>
      <c r="AC292" t="s">
        <v>76</v>
      </c>
      <c r="AD292" t="s">
        <v>76</v>
      </c>
      <c r="AE292" t="s">
        <v>76</v>
      </c>
      <c r="AF292">
        <v>1</v>
      </c>
      <c r="AG292">
        <v>1</v>
      </c>
      <c r="AH292" t="s">
        <v>172</v>
      </c>
      <c r="AI292" t="s">
        <v>172</v>
      </c>
      <c r="AJ292" t="s">
        <v>172</v>
      </c>
      <c r="AK292" t="s">
        <v>172</v>
      </c>
      <c r="AL292" t="s">
        <v>172</v>
      </c>
      <c r="AM292" t="s">
        <v>172</v>
      </c>
      <c r="AN292" t="s">
        <v>172</v>
      </c>
      <c r="AO292" t="s">
        <v>172</v>
      </c>
      <c r="AP292" t="s">
        <v>172</v>
      </c>
      <c r="AQ292" t="s">
        <v>172</v>
      </c>
      <c r="AR292">
        <v>29</v>
      </c>
      <c r="AS292">
        <v>7.25</v>
      </c>
    </row>
    <row r="293" spans="1:45" x14ac:dyDescent="0.15">
      <c r="A293" t="s">
        <v>454</v>
      </c>
      <c r="B293">
        <v>489</v>
      </c>
      <c r="C293">
        <v>122.25</v>
      </c>
      <c r="D293">
        <v>1</v>
      </c>
      <c r="E293">
        <v>0.25</v>
      </c>
      <c r="F293">
        <v>2</v>
      </c>
      <c r="G293">
        <v>0.5</v>
      </c>
      <c r="H293">
        <v>2</v>
      </c>
      <c r="I293">
        <v>0.5</v>
      </c>
      <c r="J293">
        <v>36</v>
      </c>
      <c r="K293">
        <v>9</v>
      </c>
      <c r="L293" t="s">
        <v>76</v>
      </c>
      <c r="M293" t="s">
        <v>76</v>
      </c>
      <c r="N293" t="s">
        <v>76</v>
      </c>
      <c r="O293" t="s">
        <v>76</v>
      </c>
      <c r="P293">
        <v>1</v>
      </c>
      <c r="Q293">
        <v>0.25</v>
      </c>
      <c r="R293" t="s">
        <v>76</v>
      </c>
      <c r="S293" t="s">
        <v>76</v>
      </c>
      <c r="X293" t="s">
        <v>76</v>
      </c>
      <c r="Y293" t="s">
        <v>76</v>
      </c>
      <c r="AB293" t="s">
        <v>76</v>
      </c>
      <c r="AC293" t="s">
        <v>76</v>
      </c>
      <c r="AD293" t="s">
        <v>172</v>
      </c>
      <c r="AE293" t="s">
        <v>172</v>
      </c>
      <c r="AF293" t="s">
        <v>172</v>
      </c>
      <c r="AG293" t="s">
        <v>172</v>
      </c>
      <c r="AH293" t="s">
        <v>76</v>
      </c>
      <c r="AI293" t="s">
        <v>76</v>
      </c>
      <c r="AJ293" t="s">
        <v>76</v>
      </c>
      <c r="AK293" t="s">
        <v>76</v>
      </c>
      <c r="AL293">
        <v>8</v>
      </c>
      <c r="AM293">
        <v>8</v>
      </c>
      <c r="AN293" t="s">
        <v>76</v>
      </c>
      <c r="AO293" t="s">
        <v>76</v>
      </c>
      <c r="AP293" t="s">
        <v>76</v>
      </c>
      <c r="AQ293" t="s">
        <v>76</v>
      </c>
      <c r="AR293">
        <v>90</v>
      </c>
      <c r="AS293">
        <v>22.5</v>
      </c>
    </row>
    <row r="294" spans="1:45" x14ac:dyDescent="0.15">
      <c r="A294" t="s">
        <v>455</v>
      </c>
      <c r="B294">
        <v>258</v>
      </c>
      <c r="C294">
        <v>64.5</v>
      </c>
      <c r="D294" t="s">
        <v>76</v>
      </c>
      <c r="E294" t="s">
        <v>76</v>
      </c>
      <c r="F294" t="s">
        <v>76</v>
      </c>
      <c r="G294" t="s">
        <v>76</v>
      </c>
      <c r="H294">
        <v>1</v>
      </c>
      <c r="I294">
        <v>0.25</v>
      </c>
      <c r="J294">
        <v>13</v>
      </c>
      <c r="K294">
        <v>3.25</v>
      </c>
      <c r="L294">
        <v>1</v>
      </c>
      <c r="M294">
        <v>0.25</v>
      </c>
      <c r="N294" t="s">
        <v>76</v>
      </c>
      <c r="O294" t="s">
        <v>76</v>
      </c>
      <c r="P294" t="s">
        <v>76</v>
      </c>
      <c r="Q294" t="s">
        <v>76</v>
      </c>
      <c r="R294" t="s">
        <v>76</v>
      </c>
      <c r="S294" t="s">
        <v>76</v>
      </c>
      <c r="X294" t="s">
        <v>76</v>
      </c>
      <c r="Y294" t="s">
        <v>76</v>
      </c>
      <c r="AB294" t="s">
        <v>76</v>
      </c>
      <c r="AC294" t="s">
        <v>76</v>
      </c>
      <c r="AD294" t="s">
        <v>172</v>
      </c>
      <c r="AE294" t="s">
        <v>172</v>
      </c>
      <c r="AF294" t="s">
        <v>172</v>
      </c>
      <c r="AG294" t="s">
        <v>172</v>
      </c>
      <c r="AH294" t="s">
        <v>172</v>
      </c>
      <c r="AI294" t="s">
        <v>172</v>
      </c>
      <c r="AJ294" t="s">
        <v>172</v>
      </c>
      <c r="AK294" t="s">
        <v>172</v>
      </c>
      <c r="AL294" t="s">
        <v>172</v>
      </c>
      <c r="AM294" t="s">
        <v>172</v>
      </c>
      <c r="AN294" t="s">
        <v>172</v>
      </c>
      <c r="AO294" t="s">
        <v>172</v>
      </c>
      <c r="AP294" t="s">
        <v>172</v>
      </c>
      <c r="AQ294" t="s">
        <v>172</v>
      </c>
      <c r="AR294">
        <v>28</v>
      </c>
      <c r="AS294">
        <v>7</v>
      </c>
    </row>
    <row r="295" spans="1:45" x14ac:dyDescent="0.15">
      <c r="A295" t="s">
        <v>456</v>
      </c>
      <c r="B295">
        <v>626</v>
      </c>
      <c r="C295">
        <v>156.5</v>
      </c>
      <c r="D295">
        <v>3</v>
      </c>
      <c r="E295">
        <v>0.75</v>
      </c>
      <c r="F295" t="s">
        <v>76</v>
      </c>
      <c r="G295" t="s">
        <v>76</v>
      </c>
      <c r="H295">
        <v>6</v>
      </c>
      <c r="I295">
        <v>1.5</v>
      </c>
      <c r="J295">
        <v>13</v>
      </c>
      <c r="K295">
        <v>3.25</v>
      </c>
      <c r="L295" t="s">
        <v>76</v>
      </c>
      <c r="M295" t="s">
        <v>76</v>
      </c>
      <c r="N295" t="s">
        <v>76</v>
      </c>
      <c r="O295" t="s">
        <v>76</v>
      </c>
      <c r="P295" t="s">
        <v>76</v>
      </c>
      <c r="Q295" t="s">
        <v>76</v>
      </c>
      <c r="R295" t="s">
        <v>76</v>
      </c>
      <c r="S295" t="s">
        <v>76</v>
      </c>
      <c r="X295" t="s">
        <v>76</v>
      </c>
      <c r="Y295" t="s">
        <v>76</v>
      </c>
      <c r="AB295" t="s">
        <v>76</v>
      </c>
      <c r="AC295" t="s">
        <v>76</v>
      </c>
      <c r="AD295" t="s">
        <v>76</v>
      </c>
      <c r="AE295" t="s">
        <v>76</v>
      </c>
      <c r="AF295" t="s">
        <v>76</v>
      </c>
      <c r="AG295" t="s">
        <v>76</v>
      </c>
      <c r="AH295" t="s">
        <v>172</v>
      </c>
      <c r="AI295" t="s">
        <v>172</v>
      </c>
      <c r="AJ295" t="s">
        <v>172</v>
      </c>
      <c r="AK295" t="s">
        <v>172</v>
      </c>
      <c r="AL295" t="s">
        <v>172</v>
      </c>
      <c r="AM295" t="s">
        <v>172</v>
      </c>
      <c r="AN295" t="s">
        <v>172</v>
      </c>
      <c r="AO295" t="s">
        <v>172</v>
      </c>
      <c r="AP295" t="s">
        <v>172</v>
      </c>
      <c r="AQ295" t="s">
        <v>172</v>
      </c>
      <c r="AR295">
        <v>76</v>
      </c>
      <c r="AS295">
        <v>19</v>
      </c>
    </row>
    <row r="296" spans="1:45" x14ac:dyDescent="0.15">
      <c r="A296" t="s">
        <v>457</v>
      </c>
      <c r="B296">
        <v>371</v>
      </c>
      <c r="C296">
        <v>74.2</v>
      </c>
      <c r="D296" t="s">
        <v>76</v>
      </c>
      <c r="E296" t="s">
        <v>76</v>
      </c>
      <c r="F296" t="s">
        <v>76</v>
      </c>
      <c r="G296" t="s">
        <v>76</v>
      </c>
      <c r="H296">
        <v>1</v>
      </c>
      <c r="I296">
        <v>0.2</v>
      </c>
      <c r="J296">
        <v>15</v>
      </c>
      <c r="K296">
        <v>3</v>
      </c>
      <c r="L296">
        <v>1</v>
      </c>
      <c r="M296">
        <v>0.2</v>
      </c>
      <c r="N296">
        <v>2</v>
      </c>
      <c r="O296">
        <v>0.4</v>
      </c>
      <c r="P296">
        <v>2</v>
      </c>
      <c r="Q296">
        <v>0.4</v>
      </c>
      <c r="R296" t="s">
        <v>76</v>
      </c>
      <c r="S296" t="s">
        <v>76</v>
      </c>
      <c r="X296" t="s">
        <v>76</v>
      </c>
      <c r="Y296" t="s">
        <v>76</v>
      </c>
      <c r="AB296">
        <v>1</v>
      </c>
      <c r="AC296">
        <v>0.2</v>
      </c>
      <c r="AD296" t="s">
        <v>172</v>
      </c>
      <c r="AE296" t="s">
        <v>172</v>
      </c>
      <c r="AF296" t="s">
        <v>172</v>
      </c>
      <c r="AG296" t="s">
        <v>172</v>
      </c>
      <c r="AH296" t="s">
        <v>172</v>
      </c>
      <c r="AI296" t="s">
        <v>172</v>
      </c>
      <c r="AJ296" t="s">
        <v>172</v>
      </c>
      <c r="AK296" t="s">
        <v>172</v>
      </c>
      <c r="AL296" t="s">
        <v>172</v>
      </c>
      <c r="AM296" t="s">
        <v>172</v>
      </c>
      <c r="AN296" t="s">
        <v>172</v>
      </c>
      <c r="AO296" t="s">
        <v>172</v>
      </c>
      <c r="AP296" t="s">
        <v>172</v>
      </c>
      <c r="AQ296" t="s">
        <v>172</v>
      </c>
      <c r="AR296">
        <v>21</v>
      </c>
      <c r="AS296">
        <v>4.2</v>
      </c>
    </row>
    <row r="297" spans="1:45" x14ac:dyDescent="0.15">
      <c r="A297" t="s">
        <v>458</v>
      </c>
      <c r="B297">
        <v>277</v>
      </c>
      <c r="C297">
        <v>69.25</v>
      </c>
      <c r="D297" t="s">
        <v>76</v>
      </c>
      <c r="E297" t="s">
        <v>76</v>
      </c>
      <c r="F297" t="s">
        <v>76</v>
      </c>
      <c r="G297" t="s">
        <v>76</v>
      </c>
      <c r="H297">
        <v>2</v>
      </c>
      <c r="I297">
        <v>0.5</v>
      </c>
      <c r="J297">
        <v>27</v>
      </c>
      <c r="K297">
        <v>6.75</v>
      </c>
      <c r="L297">
        <v>3</v>
      </c>
      <c r="M297">
        <v>0.75</v>
      </c>
      <c r="N297">
        <v>1</v>
      </c>
      <c r="O297">
        <v>0.25</v>
      </c>
      <c r="P297" t="s">
        <v>76</v>
      </c>
      <c r="Q297" t="s">
        <v>76</v>
      </c>
      <c r="R297" t="s">
        <v>76</v>
      </c>
      <c r="S297" t="s">
        <v>76</v>
      </c>
      <c r="X297" t="s">
        <v>76</v>
      </c>
      <c r="Y297" t="s">
        <v>76</v>
      </c>
      <c r="AB297" t="s">
        <v>76</v>
      </c>
      <c r="AC297" t="s">
        <v>76</v>
      </c>
      <c r="AD297">
        <v>1</v>
      </c>
      <c r="AE297">
        <v>1</v>
      </c>
      <c r="AF297" t="s">
        <v>76</v>
      </c>
      <c r="AG297" t="s">
        <v>76</v>
      </c>
      <c r="AH297" t="s">
        <v>172</v>
      </c>
      <c r="AI297" t="s">
        <v>172</v>
      </c>
      <c r="AJ297" t="s">
        <v>172</v>
      </c>
      <c r="AK297" t="s">
        <v>172</v>
      </c>
      <c r="AL297" t="s">
        <v>172</v>
      </c>
      <c r="AM297" t="s">
        <v>172</v>
      </c>
      <c r="AN297" t="s">
        <v>172</v>
      </c>
      <c r="AO297" t="s">
        <v>172</v>
      </c>
      <c r="AP297" t="s">
        <v>172</v>
      </c>
      <c r="AQ297" t="s">
        <v>172</v>
      </c>
      <c r="AR297">
        <v>69</v>
      </c>
      <c r="AS297">
        <v>17.25</v>
      </c>
    </row>
    <row r="298" spans="1:45" x14ac:dyDescent="0.15">
      <c r="A298" t="s">
        <v>459</v>
      </c>
      <c r="B298">
        <v>112</v>
      </c>
      <c r="C298">
        <v>28</v>
      </c>
      <c r="D298" t="s">
        <v>76</v>
      </c>
      <c r="E298" t="s">
        <v>76</v>
      </c>
      <c r="F298">
        <v>7</v>
      </c>
      <c r="G298">
        <v>1.75</v>
      </c>
      <c r="H298">
        <v>7</v>
      </c>
      <c r="I298">
        <v>1.75</v>
      </c>
      <c r="J298">
        <v>13</v>
      </c>
      <c r="K298">
        <v>3.25</v>
      </c>
      <c r="L298">
        <v>1</v>
      </c>
      <c r="M298">
        <v>0.25</v>
      </c>
      <c r="N298" t="s">
        <v>76</v>
      </c>
      <c r="O298" t="s">
        <v>76</v>
      </c>
      <c r="P298">
        <v>2</v>
      </c>
      <c r="Q298">
        <v>0.5</v>
      </c>
      <c r="R298" t="s">
        <v>76</v>
      </c>
      <c r="S298" t="s">
        <v>76</v>
      </c>
      <c r="X298" t="s">
        <v>76</v>
      </c>
      <c r="Y298" t="s">
        <v>76</v>
      </c>
      <c r="AB298" t="s">
        <v>76</v>
      </c>
      <c r="AC298" t="s">
        <v>76</v>
      </c>
      <c r="AD298" t="s">
        <v>76</v>
      </c>
      <c r="AE298" t="s">
        <v>76</v>
      </c>
      <c r="AF298" t="s">
        <v>76</v>
      </c>
      <c r="AG298" t="s">
        <v>76</v>
      </c>
      <c r="AH298" t="s">
        <v>172</v>
      </c>
      <c r="AI298" t="s">
        <v>172</v>
      </c>
      <c r="AJ298" t="s">
        <v>172</v>
      </c>
      <c r="AK298" t="s">
        <v>172</v>
      </c>
      <c r="AL298" t="s">
        <v>172</v>
      </c>
      <c r="AM298" t="s">
        <v>172</v>
      </c>
      <c r="AN298" t="s">
        <v>172</v>
      </c>
      <c r="AO298" t="s">
        <v>172</v>
      </c>
      <c r="AP298" t="s">
        <v>172</v>
      </c>
      <c r="AQ298" t="s">
        <v>172</v>
      </c>
      <c r="AR298">
        <v>2</v>
      </c>
      <c r="AS298">
        <v>0.5</v>
      </c>
    </row>
    <row r="299" spans="1:45" x14ac:dyDescent="0.15">
      <c r="A299" t="s">
        <v>460</v>
      </c>
      <c r="B299">
        <v>137</v>
      </c>
      <c r="C299">
        <v>34.25</v>
      </c>
      <c r="D299" t="s">
        <v>76</v>
      </c>
      <c r="E299" t="s">
        <v>76</v>
      </c>
      <c r="F299">
        <v>1</v>
      </c>
      <c r="G299">
        <v>0.25</v>
      </c>
      <c r="H299" t="s">
        <v>76</v>
      </c>
      <c r="I299" t="s">
        <v>76</v>
      </c>
      <c r="J299">
        <v>10</v>
      </c>
      <c r="K299">
        <v>2.5</v>
      </c>
      <c r="L299" t="s">
        <v>76</v>
      </c>
      <c r="M299" t="s">
        <v>76</v>
      </c>
      <c r="N299">
        <v>1</v>
      </c>
      <c r="O299">
        <v>0.25</v>
      </c>
      <c r="P299" t="s">
        <v>76</v>
      </c>
      <c r="Q299" t="s">
        <v>76</v>
      </c>
      <c r="R299" t="s">
        <v>76</v>
      </c>
      <c r="S299" t="s">
        <v>76</v>
      </c>
      <c r="X299" t="s">
        <v>76</v>
      </c>
      <c r="Y299" t="s">
        <v>76</v>
      </c>
      <c r="AB299" t="s">
        <v>76</v>
      </c>
      <c r="AC299" t="s">
        <v>76</v>
      </c>
      <c r="AD299" t="s">
        <v>76</v>
      </c>
      <c r="AE299" t="s">
        <v>76</v>
      </c>
      <c r="AF299" t="s">
        <v>76</v>
      </c>
      <c r="AG299" t="s">
        <v>76</v>
      </c>
      <c r="AH299" t="s">
        <v>172</v>
      </c>
      <c r="AI299" t="s">
        <v>172</v>
      </c>
      <c r="AJ299" t="s">
        <v>172</v>
      </c>
      <c r="AK299" t="s">
        <v>172</v>
      </c>
      <c r="AL299" t="s">
        <v>172</v>
      </c>
      <c r="AM299" t="s">
        <v>172</v>
      </c>
      <c r="AN299" t="s">
        <v>172</v>
      </c>
      <c r="AO299" t="s">
        <v>172</v>
      </c>
      <c r="AP299" t="s">
        <v>172</v>
      </c>
      <c r="AQ299" t="s">
        <v>172</v>
      </c>
      <c r="AR299">
        <v>20</v>
      </c>
      <c r="AS299">
        <v>5</v>
      </c>
    </row>
    <row r="300" spans="1:45" x14ac:dyDescent="0.15">
      <c r="A300" t="s">
        <v>461</v>
      </c>
      <c r="B300">
        <v>999</v>
      </c>
      <c r="C300">
        <v>111</v>
      </c>
      <c r="D300">
        <v>3</v>
      </c>
      <c r="E300">
        <v>0.33</v>
      </c>
      <c r="F300">
        <v>1</v>
      </c>
      <c r="G300">
        <v>0.11</v>
      </c>
      <c r="H300">
        <v>21</v>
      </c>
      <c r="I300">
        <v>2.33</v>
      </c>
      <c r="J300">
        <v>70</v>
      </c>
      <c r="K300">
        <v>7.78</v>
      </c>
      <c r="L300" t="s">
        <v>76</v>
      </c>
      <c r="M300" t="s">
        <v>76</v>
      </c>
      <c r="N300" t="s">
        <v>76</v>
      </c>
      <c r="O300" t="s">
        <v>76</v>
      </c>
      <c r="P300">
        <v>1</v>
      </c>
      <c r="Q300">
        <v>0.11</v>
      </c>
      <c r="R300">
        <v>1</v>
      </c>
      <c r="S300">
        <v>0.11</v>
      </c>
      <c r="X300" t="s">
        <v>76</v>
      </c>
      <c r="Y300" t="s">
        <v>76</v>
      </c>
      <c r="AB300">
        <v>1</v>
      </c>
      <c r="AC300">
        <v>0.11</v>
      </c>
      <c r="AD300" t="s">
        <v>76</v>
      </c>
      <c r="AE300" t="s">
        <v>76</v>
      </c>
      <c r="AF300" t="s">
        <v>76</v>
      </c>
      <c r="AG300" t="s">
        <v>76</v>
      </c>
      <c r="AH300" t="s">
        <v>76</v>
      </c>
      <c r="AI300" t="s">
        <v>76</v>
      </c>
      <c r="AJ300" t="s">
        <v>76</v>
      </c>
      <c r="AK300" t="s">
        <v>76</v>
      </c>
      <c r="AL300">
        <v>3</v>
      </c>
      <c r="AM300">
        <v>3</v>
      </c>
      <c r="AN300" t="s">
        <v>76</v>
      </c>
      <c r="AO300" t="s">
        <v>76</v>
      </c>
      <c r="AP300" t="s">
        <v>76</v>
      </c>
      <c r="AQ300" t="s">
        <v>76</v>
      </c>
      <c r="AR300">
        <v>78</v>
      </c>
      <c r="AS300">
        <v>8.67</v>
      </c>
    </row>
    <row r="301" spans="1:45" x14ac:dyDescent="0.15">
      <c r="A301" t="s">
        <v>462</v>
      </c>
      <c r="B301">
        <v>867</v>
      </c>
      <c r="C301">
        <v>72.25</v>
      </c>
      <c r="D301" t="s">
        <v>76</v>
      </c>
      <c r="E301" t="s">
        <v>76</v>
      </c>
      <c r="F301" t="s">
        <v>76</v>
      </c>
      <c r="G301" t="s">
        <v>76</v>
      </c>
      <c r="H301">
        <v>11</v>
      </c>
      <c r="I301">
        <v>1.38</v>
      </c>
      <c r="J301">
        <v>74</v>
      </c>
      <c r="K301">
        <v>9.25</v>
      </c>
      <c r="L301" t="s">
        <v>76</v>
      </c>
      <c r="M301" t="s">
        <v>76</v>
      </c>
      <c r="N301" t="s">
        <v>76</v>
      </c>
      <c r="O301" t="s">
        <v>76</v>
      </c>
      <c r="P301" t="s">
        <v>76</v>
      </c>
      <c r="Q301" t="s">
        <v>76</v>
      </c>
      <c r="R301">
        <v>1</v>
      </c>
      <c r="S301">
        <v>0.13</v>
      </c>
      <c r="X301" t="s">
        <v>76</v>
      </c>
      <c r="Y301" t="s">
        <v>76</v>
      </c>
      <c r="AB301" t="s">
        <v>76</v>
      </c>
      <c r="AC301" t="s">
        <v>76</v>
      </c>
      <c r="AD301" t="s">
        <v>76</v>
      </c>
      <c r="AE301" t="s">
        <v>76</v>
      </c>
      <c r="AF301" t="s">
        <v>76</v>
      </c>
      <c r="AG301" t="s">
        <v>76</v>
      </c>
      <c r="AH301" t="s">
        <v>76</v>
      </c>
      <c r="AI301" t="s">
        <v>76</v>
      </c>
      <c r="AJ301" t="s">
        <v>76</v>
      </c>
      <c r="AK301" t="s">
        <v>76</v>
      </c>
      <c r="AL301">
        <v>1</v>
      </c>
      <c r="AM301">
        <v>1</v>
      </c>
      <c r="AN301" t="s">
        <v>76</v>
      </c>
      <c r="AO301" t="s">
        <v>76</v>
      </c>
      <c r="AP301" t="s">
        <v>76</v>
      </c>
      <c r="AQ301" t="s">
        <v>76</v>
      </c>
      <c r="AR301">
        <v>98</v>
      </c>
      <c r="AS301">
        <v>8.17</v>
      </c>
    </row>
    <row r="302" spans="1:45" x14ac:dyDescent="0.15">
      <c r="A302" t="s">
        <v>463</v>
      </c>
      <c r="B302">
        <v>972</v>
      </c>
      <c r="C302">
        <v>88.36</v>
      </c>
      <c r="D302">
        <v>4</v>
      </c>
      <c r="E302">
        <v>0.56999999999999995</v>
      </c>
      <c r="F302" t="s">
        <v>76</v>
      </c>
      <c r="G302" t="s">
        <v>76</v>
      </c>
      <c r="H302">
        <v>10</v>
      </c>
      <c r="I302">
        <v>1.43</v>
      </c>
      <c r="J302">
        <v>83</v>
      </c>
      <c r="K302">
        <v>11.86</v>
      </c>
      <c r="L302" t="s">
        <v>76</v>
      </c>
      <c r="M302" t="s">
        <v>76</v>
      </c>
      <c r="N302">
        <v>1</v>
      </c>
      <c r="O302">
        <v>0.14000000000000001</v>
      </c>
      <c r="P302" t="s">
        <v>76</v>
      </c>
      <c r="Q302" t="s">
        <v>76</v>
      </c>
      <c r="R302">
        <v>1</v>
      </c>
      <c r="S302">
        <v>0.14000000000000001</v>
      </c>
      <c r="X302" t="s">
        <v>76</v>
      </c>
      <c r="Y302" t="s">
        <v>76</v>
      </c>
      <c r="AB302" t="s">
        <v>76</v>
      </c>
      <c r="AC302" t="s">
        <v>76</v>
      </c>
      <c r="AD302" t="s">
        <v>76</v>
      </c>
      <c r="AE302" t="s">
        <v>76</v>
      </c>
      <c r="AF302" t="s">
        <v>76</v>
      </c>
      <c r="AG302" t="s">
        <v>76</v>
      </c>
      <c r="AH302" t="s">
        <v>76</v>
      </c>
      <c r="AI302" t="s">
        <v>76</v>
      </c>
      <c r="AJ302" t="s">
        <v>76</v>
      </c>
      <c r="AK302" t="s">
        <v>76</v>
      </c>
      <c r="AL302" t="s">
        <v>76</v>
      </c>
      <c r="AM302" t="s">
        <v>76</v>
      </c>
      <c r="AN302" t="s">
        <v>76</v>
      </c>
      <c r="AO302" t="s">
        <v>76</v>
      </c>
      <c r="AP302" t="s">
        <v>76</v>
      </c>
      <c r="AQ302" t="s">
        <v>76</v>
      </c>
      <c r="AR302">
        <v>78</v>
      </c>
      <c r="AS302">
        <v>7.09</v>
      </c>
    </row>
    <row r="303" spans="1:45" x14ac:dyDescent="0.15">
      <c r="A303" t="s">
        <v>464</v>
      </c>
      <c r="B303">
        <v>1193</v>
      </c>
      <c r="C303">
        <v>99.42</v>
      </c>
      <c r="D303">
        <v>10</v>
      </c>
      <c r="E303">
        <v>1.25</v>
      </c>
      <c r="F303" t="s">
        <v>76</v>
      </c>
      <c r="G303" t="s">
        <v>76</v>
      </c>
      <c r="H303">
        <v>10</v>
      </c>
      <c r="I303">
        <v>1.25</v>
      </c>
      <c r="J303">
        <v>34</v>
      </c>
      <c r="K303">
        <v>4.25</v>
      </c>
      <c r="L303">
        <v>1</v>
      </c>
      <c r="M303">
        <v>0.13</v>
      </c>
      <c r="N303">
        <v>1</v>
      </c>
      <c r="O303">
        <v>0.13</v>
      </c>
      <c r="P303">
        <v>2</v>
      </c>
      <c r="Q303">
        <v>0.25</v>
      </c>
      <c r="R303" t="s">
        <v>76</v>
      </c>
      <c r="S303" t="s">
        <v>76</v>
      </c>
      <c r="X303" t="s">
        <v>76</v>
      </c>
      <c r="Y303" t="s">
        <v>76</v>
      </c>
      <c r="AB303" t="s">
        <v>76</v>
      </c>
      <c r="AC303" t="s">
        <v>76</v>
      </c>
      <c r="AD303" t="s">
        <v>76</v>
      </c>
      <c r="AE303" t="s">
        <v>76</v>
      </c>
      <c r="AF303" t="s">
        <v>76</v>
      </c>
      <c r="AG303" t="s">
        <v>76</v>
      </c>
      <c r="AH303" t="s">
        <v>76</v>
      </c>
      <c r="AI303" t="s">
        <v>76</v>
      </c>
      <c r="AJ303" t="s">
        <v>76</v>
      </c>
      <c r="AK303" t="s">
        <v>76</v>
      </c>
      <c r="AL303" t="s">
        <v>76</v>
      </c>
      <c r="AM303" t="s">
        <v>76</v>
      </c>
      <c r="AN303" t="s">
        <v>76</v>
      </c>
      <c r="AO303" t="s">
        <v>76</v>
      </c>
      <c r="AP303" t="s">
        <v>76</v>
      </c>
      <c r="AQ303" t="s">
        <v>76</v>
      </c>
      <c r="AR303">
        <v>118</v>
      </c>
      <c r="AS303">
        <v>9.83</v>
      </c>
    </row>
    <row r="304" spans="1:45" x14ac:dyDescent="0.15">
      <c r="A304" t="s">
        <v>465</v>
      </c>
      <c r="B304">
        <v>940</v>
      </c>
      <c r="C304">
        <v>104.44</v>
      </c>
      <c r="D304" t="s">
        <v>76</v>
      </c>
      <c r="E304" t="s">
        <v>76</v>
      </c>
      <c r="F304" t="s">
        <v>76</v>
      </c>
      <c r="G304" t="s">
        <v>76</v>
      </c>
      <c r="H304">
        <v>6</v>
      </c>
      <c r="I304">
        <v>0.67</v>
      </c>
      <c r="J304">
        <v>13</v>
      </c>
      <c r="K304">
        <v>1.44</v>
      </c>
      <c r="L304">
        <v>2</v>
      </c>
      <c r="M304">
        <v>0.22</v>
      </c>
      <c r="N304">
        <v>2</v>
      </c>
      <c r="O304">
        <v>0.22</v>
      </c>
      <c r="P304" t="s">
        <v>76</v>
      </c>
      <c r="Q304" t="s">
        <v>76</v>
      </c>
      <c r="R304">
        <v>1</v>
      </c>
      <c r="S304">
        <v>0.11</v>
      </c>
      <c r="X304" t="s">
        <v>76</v>
      </c>
      <c r="Y304" t="s">
        <v>76</v>
      </c>
      <c r="AB304" t="s">
        <v>76</v>
      </c>
      <c r="AC304" t="s">
        <v>76</v>
      </c>
      <c r="AD304" t="s">
        <v>76</v>
      </c>
      <c r="AE304" t="s">
        <v>76</v>
      </c>
      <c r="AF304" t="s">
        <v>76</v>
      </c>
      <c r="AG304" t="s">
        <v>76</v>
      </c>
      <c r="AH304" t="s">
        <v>76</v>
      </c>
      <c r="AI304" t="s">
        <v>76</v>
      </c>
      <c r="AJ304" t="s">
        <v>76</v>
      </c>
      <c r="AK304" t="s">
        <v>76</v>
      </c>
      <c r="AL304" t="s">
        <v>76</v>
      </c>
      <c r="AM304" t="s">
        <v>76</v>
      </c>
      <c r="AN304" t="s">
        <v>76</v>
      </c>
      <c r="AO304" t="s">
        <v>76</v>
      </c>
      <c r="AP304" t="s">
        <v>76</v>
      </c>
      <c r="AQ304" t="s">
        <v>76</v>
      </c>
      <c r="AR304">
        <v>109</v>
      </c>
      <c r="AS304">
        <v>12.11</v>
      </c>
    </row>
    <row r="305" spans="1:45" x14ac:dyDescent="0.15">
      <c r="A305" t="s">
        <v>466</v>
      </c>
      <c r="B305">
        <v>752</v>
      </c>
      <c r="C305">
        <v>125.33</v>
      </c>
      <c r="D305">
        <v>1</v>
      </c>
      <c r="E305">
        <v>0.17</v>
      </c>
      <c r="F305" t="s">
        <v>76</v>
      </c>
      <c r="G305" t="s">
        <v>76</v>
      </c>
      <c r="H305">
        <v>11</v>
      </c>
      <c r="I305">
        <v>1.83</v>
      </c>
      <c r="J305">
        <v>59</v>
      </c>
      <c r="K305">
        <v>9.83</v>
      </c>
      <c r="L305" t="s">
        <v>76</v>
      </c>
      <c r="M305" t="s">
        <v>76</v>
      </c>
      <c r="N305" t="s">
        <v>76</v>
      </c>
      <c r="O305" t="s">
        <v>76</v>
      </c>
      <c r="P305" t="s">
        <v>76</v>
      </c>
      <c r="Q305" t="s">
        <v>76</v>
      </c>
      <c r="R305" t="s">
        <v>76</v>
      </c>
      <c r="S305" t="s">
        <v>76</v>
      </c>
      <c r="X305" t="s">
        <v>76</v>
      </c>
      <c r="Y305" t="s">
        <v>76</v>
      </c>
      <c r="AB305">
        <v>1</v>
      </c>
      <c r="AC305">
        <v>0.17</v>
      </c>
      <c r="AD305">
        <v>1</v>
      </c>
      <c r="AE305">
        <v>1</v>
      </c>
      <c r="AF305">
        <v>3</v>
      </c>
      <c r="AG305">
        <v>3</v>
      </c>
      <c r="AH305" t="s">
        <v>76</v>
      </c>
      <c r="AI305" t="s">
        <v>76</v>
      </c>
      <c r="AJ305" t="s">
        <v>76</v>
      </c>
      <c r="AK305" t="s">
        <v>76</v>
      </c>
      <c r="AL305">
        <v>1</v>
      </c>
      <c r="AM305">
        <v>1</v>
      </c>
      <c r="AN305" t="s">
        <v>76</v>
      </c>
      <c r="AO305" t="s">
        <v>76</v>
      </c>
      <c r="AP305" t="s">
        <v>76</v>
      </c>
      <c r="AQ305" t="s">
        <v>76</v>
      </c>
      <c r="AR305">
        <v>85</v>
      </c>
      <c r="AS305">
        <v>14.17</v>
      </c>
    </row>
    <row r="306" spans="1:45" x14ac:dyDescent="0.15">
      <c r="A306" t="s">
        <v>467</v>
      </c>
      <c r="B306">
        <v>650</v>
      </c>
      <c r="C306">
        <v>72.22</v>
      </c>
      <c r="D306">
        <v>3</v>
      </c>
      <c r="E306">
        <v>0.33</v>
      </c>
      <c r="F306">
        <v>2</v>
      </c>
      <c r="G306">
        <v>0.22</v>
      </c>
      <c r="H306">
        <v>7</v>
      </c>
      <c r="I306">
        <v>0.78</v>
      </c>
      <c r="J306">
        <v>21</v>
      </c>
      <c r="K306">
        <v>2.33</v>
      </c>
      <c r="L306" t="s">
        <v>76</v>
      </c>
      <c r="M306" t="s">
        <v>76</v>
      </c>
      <c r="N306" t="s">
        <v>76</v>
      </c>
      <c r="O306" t="s">
        <v>76</v>
      </c>
      <c r="P306" t="s">
        <v>76</v>
      </c>
      <c r="Q306" t="s">
        <v>76</v>
      </c>
      <c r="R306" t="s">
        <v>76</v>
      </c>
      <c r="S306" t="s">
        <v>76</v>
      </c>
      <c r="X306" t="s">
        <v>76</v>
      </c>
      <c r="Y306" t="s">
        <v>76</v>
      </c>
      <c r="AB306" t="s">
        <v>76</v>
      </c>
      <c r="AC306" t="s">
        <v>76</v>
      </c>
      <c r="AD306" t="s">
        <v>76</v>
      </c>
      <c r="AE306" t="s">
        <v>76</v>
      </c>
      <c r="AF306" t="s">
        <v>76</v>
      </c>
      <c r="AG306" t="s">
        <v>76</v>
      </c>
      <c r="AH306" t="s">
        <v>76</v>
      </c>
      <c r="AI306" t="s">
        <v>76</v>
      </c>
      <c r="AJ306" t="s">
        <v>76</v>
      </c>
      <c r="AK306" t="s">
        <v>76</v>
      </c>
      <c r="AL306">
        <v>3</v>
      </c>
      <c r="AM306">
        <v>3</v>
      </c>
      <c r="AN306" t="s">
        <v>76</v>
      </c>
      <c r="AO306" t="s">
        <v>76</v>
      </c>
      <c r="AP306" t="s">
        <v>76</v>
      </c>
      <c r="AQ306" t="s">
        <v>76</v>
      </c>
      <c r="AR306">
        <v>60</v>
      </c>
      <c r="AS306">
        <v>6.67</v>
      </c>
    </row>
    <row r="307" spans="1:45" x14ac:dyDescent="0.15">
      <c r="A307" t="s">
        <v>468</v>
      </c>
      <c r="B307">
        <v>868</v>
      </c>
      <c r="C307">
        <v>96.44</v>
      </c>
      <c r="D307">
        <v>2</v>
      </c>
      <c r="E307">
        <v>0.25</v>
      </c>
      <c r="F307">
        <v>1</v>
      </c>
      <c r="G307">
        <v>0.13</v>
      </c>
      <c r="H307">
        <v>13</v>
      </c>
      <c r="I307">
        <v>1.63</v>
      </c>
      <c r="J307">
        <v>47</v>
      </c>
      <c r="K307">
        <v>5.88</v>
      </c>
      <c r="L307" t="s">
        <v>76</v>
      </c>
      <c r="M307" t="s">
        <v>76</v>
      </c>
      <c r="N307" t="s">
        <v>76</v>
      </c>
      <c r="O307" t="s">
        <v>76</v>
      </c>
      <c r="P307" t="s">
        <v>76</v>
      </c>
      <c r="Q307" t="s">
        <v>76</v>
      </c>
      <c r="R307">
        <v>1</v>
      </c>
      <c r="S307">
        <v>0.13</v>
      </c>
      <c r="X307" t="s">
        <v>76</v>
      </c>
      <c r="Y307" t="s">
        <v>76</v>
      </c>
      <c r="AB307" t="s">
        <v>76</v>
      </c>
      <c r="AC307" t="s">
        <v>76</v>
      </c>
      <c r="AD307" t="s">
        <v>76</v>
      </c>
      <c r="AE307" t="s">
        <v>76</v>
      </c>
      <c r="AF307">
        <v>3</v>
      </c>
      <c r="AG307">
        <v>3</v>
      </c>
      <c r="AH307" t="s">
        <v>76</v>
      </c>
      <c r="AI307" t="s">
        <v>76</v>
      </c>
      <c r="AJ307" t="s">
        <v>76</v>
      </c>
      <c r="AK307" t="s">
        <v>76</v>
      </c>
      <c r="AL307" t="s">
        <v>76</v>
      </c>
      <c r="AM307" t="s">
        <v>76</v>
      </c>
      <c r="AN307" t="s">
        <v>76</v>
      </c>
      <c r="AO307" t="s">
        <v>76</v>
      </c>
      <c r="AP307" t="s">
        <v>76</v>
      </c>
      <c r="AQ307" t="s">
        <v>76</v>
      </c>
      <c r="AR307">
        <v>147</v>
      </c>
      <c r="AS307">
        <v>16.329999999999998</v>
      </c>
    </row>
    <row r="308" spans="1:45" x14ac:dyDescent="0.15">
      <c r="A308" t="s">
        <v>469</v>
      </c>
      <c r="B308">
        <v>592</v>
      </c>
      <c r="C308">
        <v>84.57</v>
      </c>
      <c r="D308" t="s">
        <v>76</v>
      </c>
      <c r="E308" t="s">
        <v>76</v>
      </c>
      <c r="F308" t="s">
        <v>76</v>
      </c>
      <c r="G308" t="s">
        <v>76</v>
      </c>
      <c r="H308">
        <v>1</v>
      </c>
      <c r="I308">
        <v>0.14000000000000001</v>
      </c>
      <c r="J308">
        <v>106</v>
      </c>
      <c r="K308">
        <v>15.14</v>
      </c>
      <c r="L308">
        <v>3</v>
      </c>
      <c r="M308">
        <v>0.43</v>
      </c>
      <c r="N308" t="s">
        <v>76</v>
      </c>
      <c r="O308" t="s">
        <v>76</v>
      </c>
      <c r="P308" t="s">
        <v>76</v>
      </c>
      <c r="Q308" t="s">
        <v>76</v>
      </c>
      <c r="R308" t="s">
        <v>76</v>
      </c>
      <c r="S308" t="s">
        <v>76</v>
      </c>
      <c r="X308" t="s">
        <v>76</v>
      </c>
      <c r="Y308" t="s">
        <v>76</v>
      </c>
      <c r="AB308" t="s">
        <v>76</v>
      </c>
      <c r="AC308" t="s">
        <v>76</v>
      </c>
      <c r="AD308" t="s">
        <v>76</v>
      </c>
      <c r="AE308" t="s">
        <v>76</v>
      </c>
      <c r="AF308" t="s">
        <v>76</v>
      </c>
      <c r="AG308" t="s">
        <v>76</v>
      </c>
      <c r="AH308" t="s">
        <v>76</v>
      </c>
      <c r="AI308" t="s">
        <v>76</v>
      </c>
      <c r="AJ308" t="s">
        <v>76</v>
      </c>
      <c r="AK308" t="s">
        <v>76</v>
      </c>
      <c r="AL308">
        <v>1</v>
      </c>
      <c r="AM308">
        <v>1</v>
      </c>
      <c r="AN308" t="s">
        <v>76</v>
      </c>
      <c r="AO308" t="s">
        <v>76</v>
      </c>
      <c r="AP308" t="s">
        <v>76</v>
      </c>
      <c r="AQ308" t="s">
        <v>76</v>
      </c>
      <c r="AR308">
        <v>82</v>
      </c>
      <c r="AS308">
        <v>11.71</v>
      </c>
    </row>
    <row r="309" spans="1:45" x14ac:dyDescent="0.15">
      <c r="A309" t="s">
        <v>470</v>
      </c>
      <c r="B309">
        <v>487</v>
      </c>
      <c r="C309">
        <v>97.4</v>
      </c>
      <c r="D309" t="s">
        <v>76</v>
      </c>
      <c r="E309" t="s">
        <v>76</v>
      </c>
      <c r="F309" t="s">
        <v>76</v>
      </c>
      <c r="G309" t="s">
        <v>76</v>
      </c>
      <c r="H309">
        <v>8</v>
      </c>
      <c r="I309">
        <v>1.6</v>
      </c>
      <c r="J309">
        <v>40</v>
      </c>
      <c r="K309">
        <v>8</v>
      </c>
      <c r="L309">
        <v>1</v>
      </c>
      <c r="M309">
        <v>0.2</v>
      </c>
      <c r="N309">
        <v>1</v>
      </c>
      <c r="O309">
        <v>0.2</v>
      </c>
      <c r="P309" t="s">
        <v>76</v>
      </c>
      <c r="Q309" t="s">
        <v>76</v>
      </c>
      <c r="R309" t="s">
        <v>76</v>
      </c>
      <c r="S309" t="s">
        <v>76</v>
      </c>
      <c r="X309" t="s">
        <v>76</v>
      </c>
      <c r="Y309" t="s">
        <v>76</v>
      </c>
      <c r="AB309">
        <v>1</v>
      </c>
      <c r="AC309">
        <v>0.2</v>
      </c>
      <c r="AD309" t="s">
        <v>76</v>
      </c>
      <c r="AE309" t="s">
        <v>76</v>
      </c>
      <c r="AF309" t="s">
        <v>76</v>
      </c>
      <c r="AG309" t="s">
        <v>76</v>
      </c>
      <c r="AH309" t="s">
        <v>76</v>
      </c>
      <c r="AI309" t="s">
        <v>76</v>
      </c>
      <c r="AJ309" t="s">
        <v>76</v>
      </c>
      <c r="AK309" t="s">
        <v>76</v>
      </c>
      <c r="AL309">
        <v>2</v>
      </c>
      <c r="AM309">
        <v>2</v>
      </c>
      <c r="AN309" t="s">
        <v>76</v>
      </c>
      <c r="AO309" t="s">
        <v>76</v>
      </c>
      <c r="AP309" t="s">
        <v>76</v>
      </c>
      <c r="AQ309" t="s">
        <v>76</v>
      </c>
      <c r="AR309">
        <v>37</v>
      </c>
      <c r="AS309">
        <v>7.4</v>
      </c>
    </row>
    <row r="310" spans="1:45" x14ac:dyDescent="0.15">
      <c r="A310" t="s">
        <v>471</v>
      </c>
      <c r="B310">
        <v>503</v>
      </c>
      <c r="C310">
        <v>83.83</v>
      </c>
      <c r="D310" t="s">
        <v>76</v>
      </c>
      <c r="E310" t="s">
        <v>76</v>
      </c>
      <c r="F310">
        <v>2</v>
      </c>
      <c r="G310">
        <v>0.33</v>
      </c>
      <c r="H310">
        <v>4</v>
      </c>
      <c r="I310">
        <v>0.67</v>
      </c>
      <c r="J310">
        <v>15</v>
      </c>
      <c r="K310">
        <v>2.5</v>
      </c>
      <c r="L310">
        <v>2</v>
      </c>
      <c r="M310">
        <v>0.33</v>
      </c>
      <c r="N310" t="s">
        <v>76</v>
      </c>
      <c r="O310" t="s">
        <v>76</v>
      </c>
      <c r="P310" t="s">
        <v>76</v>
      </c>
      <c r="Q310" t="s">
        <v>76</v>
      </c>
      <c r="R310">
        <v>1</v>
      </c>
      <c r="S310">
        <v>0.17</v>
      </c>
      <c r="X310" t="s">
        <v>76</v>
      </c>
      <c r="Y310" t="s">
        <v>76</v>
      </c>
      <c r="AB310" t="s">
        <v>76</v>
      </c>
      <c r="AC310" t="s">
        <v>76</v>
      </c>
      <c r="AD310">
        <v>1</v>
      </c>
      <c r="AE310">
        <v>1</v>
      </c>
      <c r="AF310">
        <v>2</v>
      </c>
      <c r="AG310">
        <v>2</v>
      </c>
      <c r="AH310" t="s">
        <v>172</v>
      </c>
      <c r="AI310" t="s">
        <v>172</v>
      </c>
      <c r="AJ310" t="s">
        <v>172</v>
      </c>
      <c r="AK310" t="s">
        <v>172</v>
      </c>
      <c r="AL310" t="s">
        <v>172</v>
      </c>
      <c r="AM310" t="s">
        <v>172</v>
      </c>
      <c r="AN310" t="s">
        <v>172</v>
      </c>
      <c r="AO310" t="s">
        <v>172</v>
      </c>
      <c r="AP310" t="s">
        <v>172</v>
      </c>
      <c r="AQ310" t="s">
        <v>172</v>
      </c>
      <c r="AR310">
        <v>40</v>
      </c>
      <c r="AS310">
        <v>6.67</v>
      </c>
    </row>
    <row r="311" spans="1:45" x14ac:dyDescent="0.15">
      <c r="A311" t="s">
        <v>472</v>
      </c>
      <c r="B311">
        <v>63</v>
      </c>
      <c r="C311">
        <v>31.5</v>
      </c>
      <c r="D311">
        <v>2</v>
      </c>
      <c r="E311">
        <v>1</v>
      </c>
      <c r="F311" t="s">
        <v>76</v>
      </c>
      <c r="G311" t="s">
        <v>76</v>
      </c>
      <c r="H311" t="s">
        <v>76</v>
      </c>
      <c r="I311" t="s">
        <v>76</v>
      </c>
      <c r="J311" t="s">
        <v>76</v>
      </c>
      <c r="K311" t="s">
        <v>76</v>
      </c>
      <c r="L311" t="s">
        <v>76</v>
      </c>
      <c r="M311" t="s">
        <v>76</v>
      </c>
      <c r="N311" t="s">
        <v>76</v>
      </c>
      <c r="O311" t="s">
        <v>76</v>
      </c>
      <c r="P311" t="s">
        <v>76</v>
      </c>
      <c r="Q311" t="s">
        <v>76</v>
      </c>
      <c r="R311" t="s">
        <v>76</v>
      </c>
      <c r="S311" t="s">
        <v>76</v>
      </c>
      <c r="X311" t="s">
        <v>76</v>
      </c>
      <c r="Y311" t="s">
        <v>76</v>
      </c>
      <c r="AB311" t="s">
        <v>76</v>
      </c>
      <c r="AC311" t="s">
        <v>76</v>
      </c>
      <c r="AD311" t="s">
        <v>172</v>
      </c>
      <c r="AE311" t="s">
        <v>172</v>
      </c>
      <c r="AF311" t="s">
        <v>172</v>
      </c>
      <c r="AG311" t="s">
        <v>172</v>
      </c>
      <c r="AH311" t="s">
        <v>76</v>
      </c>
      <c r="AI311" t="s">
        <v>76</v>
      </c>
      <c r="AJ311" t="s">
        <v>76</v>
      </c>
      <c r="AK311" t="s">
        <v>76</v>
      </c>
      <c r="AL311" t="s">
        <v>76</v>
      </c>
      <c r="AM311" t="s">
        <v>76</v>
      </c>
      <c r="AN311" t="s">
        <v>76</v>
      </c>
      <c r="AO311" t="s">
        <v>76</v>
      </c>
      <c r="AP311" t="s">
        <v>76</v>
      </c>
      <c r="AQ311" t="s">
        <v>76</v>
      </c>
      <c r="AR311">
        <v>16</v>
      </c>
      <c r="AS311">
        <v>8</v>
      </c>
    </row>
    <row r="312" spans="1:45" x14ac:dyDescent="0.15">
      <c r="A312" t="s">
        <v>473</v>
      </c>
      <c r="B312">
        <v>549</v>
      </c>
      <c r="C312">
        <v>78.430000000000007</v>
      </c>
      <c r="D312" t="s">
        <v>76</v>
      </c>
      <c r="E312" t="s">
        <v>76</v>
      </c>
      <c r="F312" t="s">
        <v>76</v>
      </c>
      <c r="G312" t="s">
        <v>76</v>
      </c>
      <c r="H312">
        <v>11</v>
      </c>
      <c r="I312">
        <v>1.57</v>
      </c>
      <c r="J312">
        <v>54</v>
      </c>
      <c r="K312">
        <v>7.71</v>
      </c>
      <c r="L312" t="s">
        <v>76</v>
      </c>
      <c r="M312" t="s">
        <v>76</v>
      </c>
      <c r="N312">
        <v>2</v>
      </c>
      <c r="O312">
        <v>0.28999999999999998</v>
      </c>
      <c r="P312" t="s">
        <v>76</v>
      </c>
      <c r="Q312" t="s">
        <v>76</v>
      </c>
      <c r="R312">
        <v>1</v>
      </c>
      <c r="S312">
        <v>0.14000000000000001</v>
      </c>
      <c r="X312" t="s">
        <v>76</v>
      </c>
      <c r="Y312" t="s">
        <v>76</v>
      </c>
      <c r="AB312">
        <v>1</v>
      </c>
      <c r="AC312">
        <v>0.14000000000000001</v>
      </c>
      <c r="AD312" t="s">
        <v>76</v>
      </c>
      <c r="AE312" t="s">
        <v>76</v>
      </c>
      <c r="AF312" t="s">
        <v>76</v>
      </c>
      <c r="AG312" t="s">
        <v>76</v>
      </c>
      <c r="AH312" t="s">
        <v>172</v>
      </c>
      <c r="AI312" t="s">
        <v>172</v>
      </c>
      <c r="AJ312" t="s">
        <v>172</v>
      </c>
      <c r="AK312" t="s">
        <v>172</v>
      </c>
      <c r="AL312" t="s">
        <v>172</v>
      </c>
      <c r="AM312" t="s">
        <v>172</v>
      </c>
      <c r="AN312" t="s">
        <v>172</v>
      </c>
      <c r="AO312" t="s">
        <v>172</v>
      </c>
      <c r="AP312" t="s">
        <v>172</v>
      </c>
      <c r="AQ312" t="s">
        <v>172</v>
      </c>
      <c r="AR312">
        <v>92</v>
      </c>
      <c r="AS312">
        <v>13.14</v>
      </c>
    </row>
    <row r="313" spans="1:45" x14ac:dyDescent="0.15">
      <c r="A313" t="s">
        <v>474</v>
      </c>
      <c r="B313">
        <v>613</v>
      </c>
      <c r="C313">
        <v>76.63</v>
      </c>
      <c r="D313" t="s">
        <v>76</v>
      </c>
      <c r="E313" t="s">
        <v>76</v>
      </c>
      <c r="F313">
        <v>1</v>
      </c>
      <c r="G313">
        <v>0.13</v>
      </c>
      <c r="H313">
        <v>3</v>
      </c>
      <c r="I313">
        <v>0.38</v>
      </c>
      <c r="J313">
        <v>10</v>
      </c>
      <c r="K313">
        <v>1.25</v>
      </c>
      <c r="L313">
        <v>4</v>
      </c>
      <c r="M313">
        <v>0.5</v>
      </c>
      <c r="N313">
        <v>5</v>
      </c>
      <c r="O313">
        <v>0.63</v>
      </c>
      <c r="P313">
        <v>1</v>
      </c>
      <c r="Q313">
        <v>0.13</v>
      </c>
      <c r="R313" t="s">
        <v>76</v>
      </c>
      <c r="S313" t="s">
        <v>76</v>
      </c>
      <c r="X313" t="s">
        <v>76</v>
      </c>
      <c r="Y313" t="s">
        <v>76</v>
      </c>
      <c r="AB313" t="s">
        <v>76</v>
      </c>
      <c r="AC313" t="s">
        <v>76</v>
      </c>
      <c r="AD313" t="s">
        <v>76</v>
      </c>
      <c r="AE313" t="s">
        <v>76</v>
      </c>
      <c r="AF313" t="s">
        <v>76</v>
      </c>
      <c r="AG313" t="s">
        <v>76</v>
      </c>
      <c r="AH313" t="s">
        <v>172</v>
      </c>
      <c r="AI313" t="s">
        <v>172</v>
      </c>
      <c r="AJ313" t="s">
        <v>172</v>
      </c>
      <c r="AK313" t="s">
        <v>172</v>
      </c>
      <c r="AL313" t="s">
        <v>172</v>
      </c>
      <c r="AM313" t="s">
        <v>172</v>
      </c>
      <c r="AN313" t="s">
        <v>172</v>
      </c>
      <c r="AO313" t="s">
        <v>172</v>
      </c>
      <c r="AP313" t="s">
        <v>172</v>
      </c>
      <c r="AQ313" t="s">
        <v>172</v>
      </c>
      <c r="AR313">
        <v>91</v>
      </c>
      <c r="AS313">
        <v>11.38</v>
      </c>
    </row>
    <row r="314" spans="1:45" x14ac:dyDescent="0.15">
      <c r="A314" t="s">
        <v>475</v>
      </c>
      <c r="B314">
        <v>1286</v>
      </c>
      <c r="C314">
        <v>98.92</v>
      </c>
      <c r="D314">
        <v>2</v>
      </c>
      <c r="E314">
        <v>0.15</v>
      </c>
      <c r="F314">
        <v>4</v>
      </c>
      <c r="G314">
        <v>0.31</v>
      </c>
      <c r="H314">
        <v>16</v>
      </c>
      <c r="I314">
        <v>1.23</v>
      </c>
      <c r="J314">
        <v>48</v>
      </c>
      <c r="K314">
        <v>3.69</v>
      </c>
      <c r="L314">
        <v>1</v>
      </c>
      <c r="M314">
        <v>0.08</v>
      </c>
      <c r="N314">
        <v>2</v>
      </c>
      <c r="O314">
        <v>0.15</v>
      </c>
      <c r="P314">
        <v>1</v>
      </c>
      <c r="Q314">
        <v>0.08</v>
      </c>
      <c r="R314" t="s">
        <v>76</v>
      </c>
      <c r="S314" t="s">
        <v>76</v>
      </c>
      <c r="X314" t="s">
        <v>76</v>
      </c>
      <c r="Y314" t="s">
        <v>76</v>
      </c>
      <c r="AB314" t="s">
        <v>76</v>
      </c>
      <c r="AC314" t="s">
        <v>76</v>
      </c>
      <c r="AD314" t="s">
        <v>76</v>
      </c>
      <c r="AE314" t="s">
        <v>76</v>
      </c>
      <c r="AF314" t="s">
        <v>76</v>
      </c>
      <c r="AG314" t="s">
        <v>76</v>
      </c>
      <c r="AH314" t="s">
        <v>76</v>
      </c>
      <c r="AI314" t="s">
        <v>76</v>
      </c>
      <c r="AJ314" t="s">
        <v>76</v>
      </c>
      <c r="AK314" t="s">
        <v>76</v>
      </c>
      <c r="AL314">
        <v>4</v>
      </c>
      <c r="AM314">
        <v>4</v>
      </c>
      <c r="AN314" t="s">
        <v>76</v>
      </c>
      <c r="AO314" t="s">
        <v>76</v>
      </c>
      <c r="AP314" t="s">
        <v>76</v>
      </c>
      <c r="AQ314" t="s">
        <v>76</v>
      </c>
      <c r="AR314">
        <v>180</v>
      </c>
      <c r="AS314">
        <v>13.85</v>
      </c>
    </row>
    <row r="315" spans="1:45" x14ac:dyDescent="0.15">
      <c r="A315" t="s">
        <v>476</v>
      </c>
      <c r="B315">
        <v>455</v>
      </c>
      <c r="C315">
        <v>45.5</v>
      </c>
      <c r="D315" t="s">
        <v>76</v>
      </c>
      <c r="E315" t="s">
        <v>76</v>
      </c>
      <c r="F315" t="s">
        <v>76</v>
      </c>
      <c r="G315" t="s">
        <v>76</v>
      </c>
      <c r="H315">
        <v>6</v>
      </c>
      <c r="I315">
        <v>0.86</v>
      </c>
      <c r="J315">
        <v>21</v>
      </c>
      <c r="K315">
        <v>3</v>
      </c>
      <c r="L315">
        <v>2</v>
      </c>
      <c r="M315">
        <v>0.28999999999999998</v>
      </c>
      <c r="N315" t="s">
        <v>76</v>
      </c>
      <c r="O315" t="s">
        <v>76</v>
      </c>
      <c r="P315" t="s">
        <v>76</v>
      </c>
      <c r="Q315" t="s">
        <v>76</v>
      </c>
      <c r="R315" t="s">
        <v>76</v>
      </c>
      <c r="S315" t="s">
        <v>76</v>
      </c>
      <c r="X315" t="s">
        <v>76</v>
      </c>
      <c r="Y315" t="s">
        <v>76</v>
      </c>
      <c r="AB315" t="s">
        <v>76</v>
      </c>
      <c r="AC315" t="s">
        <v>76</v>
      </c>
      <c r="AD315" t="s">
        <v>76</v>
      </c>
      <c r="AE315" t="s">
        <v>76</v>
      </c>
      <c r="AF315">
        <v>2</v>
      </c>
      <c r="AG315">
        <v>1</v>
      </c>
      <c r="AH315" t="s">
        <v>76</v>
      </c>
      <c r="AI315" t="s">
        <v>76</v>
      </c>
      <c r="AJ315" t="s">
        <v>76</v>
      </c>
      <c r="AK315" t="s">
        <v>76</v>
      </c>
      <c r="AL315">
        <v>1</v>
      </c>
      <c r="AM315">
        <v>1</v>
      </c>
      <c r="AN315" t="s">
        <v>76</v>
      </c>
      <c r="AO315" t="s">
        <v>76</v>
      </c>
      <c r="AP315" t="s">
        <v>76</v>
      </c>
      <c r="AQ315" t="s">
        <v>76</v>
      </c>
      <c r="AR315">
        <v>32</v>
      </c>
      <c r="AS315">
        <v>3.2</v>
      </c>
    </row>
    <row r="316" spans="1:45" x14ac:dyDescent="0.15">
      <c r="A316" t="s">
        <v>477</v>
      </c>
      <c r="B316">
        <v>912</v>
      </c>
      <c r="C316">
        <v>91.2</v>
      </c>
      <c r="D316">
        <v>7</v>
      </c>
      <c r="E316">
        <v>1.17</v>
      </c>
      <c r="F316">
        <v>6</v>
      </c>
      <c r="G316">
        <v>1</v>
      </c>
      <c r="H316">
        <v>8</v>
      </c>
      <c r="I316">
        <v>1.33</v>
      </c>
      <c r="J316">
        <v>12</v>
      </c>
      <c r="K316">
        <v>2</v>
      </c>
      <c r="L316" t="s">
        <v>76</v>
      </c>
      <c r="M316" t="s">
        <v>76</v>
      </c>
      <c r="N316" t="s">
        <v>76</v>
      </c>
      <c r="O316" t="s">
        <v>76</v>
      </c>
      <c r="P316" t="s">
        <v>76</v>
      </c>
      <c r="Q316" t="s">
        <v>76</v>
      </c>
      <c r="R316">
        <v>1</v>
      </c>
      <c r="S316">
        <v>0.17</v>
      </c>
      <c r="X316" t="s">
        <v>76</v>
      </c>
      <c r="Y316" t="s">
        <v>76</v>
      </c>
      <c r="AB316" t="s">
        <v>76</v>
      </c>
      <c r="AC316" t="s">
        <v>76</v>
      </c>
      <c r="AD316" t="s">
        <v>76</v>
      </c>
      <c r="AE316" t="s">
        <v>76</v>
      </c>
      <c r="AF316" t="s">
        <v>76</v>
      </c>
      <c r="AG316" t="s">
        <v>76</v>
      </c>
      <c r="AH316" t="s">
        <v>76</v>
      </c>
      <c r="AI316" t="s">
        <v>76</v>
      </c>
      <c r="AJ316" t="s">
        <v>76</v>
      </c>
      <c r="AK316" t="s">
        <v>76</v>
      </c>
      <c r="AL316">
        <v>1</v>
      </c>
      <c r="AM316">
        <v>1</v>
      </c>
      <c r="AN316" t="s">
        <v>76</v>
      </c>
      <c r="AO316" t="s">
        <v>76</v>
      </c>
      <c r="AP316" t="s">
        <v>76</v>
      </c>
      <c r="AQ316" t="s">
        <v>76</v>
      </c>
      <c r="AR316">
        <v>108</v>
      </c>
      <c r="AS316">
        <v>10.8</v>
      </c>
    </row>
    <row r="317" spans="1:45" x14ac:dyDescent="0.15">
      <c r="A317" t="s">
        <v>478</v>
      </c>
      <c r="B317">
        <v>654</v>
      </c>
      <c r="C317">
        <v>65.400000000000006</v>
      </c>
      <c r="D317">
        <v>10</v>
      </c>
      <c r="E317">
        <v>1.67</v>
      </c>
      <c r="F317">
        <v>2</v>
      </c>
      <c r="G317">
        <v>0.33</v>
      </c>
      <c r="H317">
        <v>17</v>
      </c>
      <c r="I317">
        <v>2.83</v>
      </c>
      <c r="J317">
        <v>53</v>
      </c>
      <c r="K317">
        <v>8.83</v>
      </c>
      <c r="L317">
        <v>1</v>
      </c>
      <c r="M317">
        <v>0.17</v>
      </c>
      <c r="N317" t="s">
        <v>76</v>
      </c>
      <c r="O317" t="s">
        <v>76</v>
      </c>
      <c r="P317">
        <v>1</v>
      </c>
      <c r="Q317">
        <v>0.17</v>
      </c>
      <c r="R317">
        <v>2</v>
      </c>
      <c r="S317">
        <v>0.33</v>
      </c>
      <c r="X317" t="s">
        <v>76</v>
      </c>
      <c r="Y317" t="s">
        <v>76</v>
      </c>
      <c r="AB317" t="s">
        <v>76</v>
      </c>
      <c r="AC317" t="s">
        <v>76</v>
      </c>
      <c r="AD317" t="s">
        <v>76</v>
      </c>
      <c r="AE317" t="s">
        <v>76</v>
      </c>
      <c r="AF317" t="s">
        <v>76</v>
      </c>
      <c r="AG317" t="s">
        <v>76</v>
      </c>
      <c r="AH317" t="s">
        <v>76</v>
      </c>
      <c r="AI317" t="s">
        <v>76</v>
      </c>
      <c r="AJ317" t="s">
        <v>76</v>
      </c>
      <c r="AK317" t="s">
        <v>76</v>
      </c>
      <c r="AL317">
        <v>1</v>
      </c>
      <c r="AM317">
        <v>1</v>
      </c>
      <c r="AN317" t="s">
        <v>76</v>
      </c>
      <c r="AO317" t="s">
        <v>76</v>
      </c>
      <c r="AP317" t="s">
        <v>76</v>
      </c>
      <c r="AQ317" t="s">
        <v>76</v>
      </c>
      <c r="AR317">
        <v>55</v>
      </c>
      <c r="AS317">
        <v>5.5</v>
      </c>
    </row>
    <row r="318" spans="1:45" x14ac:dyDescent="0.15">
      <c r="A318" t="s">
        <v>479</v>
      </c>
      <c r="B318">
        <v>684</v>
      </c>
      <c r="C318">
        <v>62.18</v>
      </c>
      <c r="D318">
        <v>2</v>
      </c>
      <c r="E318">
        <v>0.28999999999999998</v>
      </c>
      <c r="F318">
        <v>1</v>
      </c>
      <c r="G318">
        <v>0.14000000000000001</v>
      </c>
      <c r="H318">
        <v>18</v>
      </c>
      <c r="I318">
        <v>2.57</v>
      </c>
      <c r="J318">
        <v>45</v>
      </c>
      <c r="K318">
        <v>6.43</v>
      </c>
      <c r="L318">
        <v>5</v>
      </c>
      <c r="M318">
        <v>0.71</v>
      </c>
      <c r="N318" t="s">
        <v>76</v>
      </c>
      <c r="O318" t="s">
        <v>76</v>
      </c>
      <c r="P318" t="s">
        <v>76</v>
      </c>
      <c r="Q318" t="s">
        <v>76</v>
      </c>
      <c r="R318">
        <v>6</v>
      </c>
      <c r="S318">
        <v>0.86</v>
      </c>
      <c r="X318" t="s">
        <v>76</v>
      </c>
      <c r="Y318" t="s">
        <v>76</v>
      </c>
      <c r="AB318" t="s">
        <v>76</v>
      </c>
      <c r="AC318" t="s">
        <v>76</v>
      </c>
      <c r="AD318" t="s">
        <v>76</v>
      </c>
      <c r="AE318" t="s">
        <v>76</v>
      </c>
      <c r="AF318" t="s">
        <v>76</v>
      </c>
      <c r="AG318" t="s">
        <v>76</v>
      </c>
      <c r="AH318" t="s">
        <v>76</v>
      </c>
      <c r="AI318" t="s">
        <v>76</v>
      </c>
      <c r="AJ318" t="s">
        <v>76</v>
      </c>
      <c r="AK318" t="s">
        <v>76</v>
      </c>
      <c r="AL318" t="s">
        <v>76</v>
      </c>
      <c r="AM318" t="s">
        <v>76</v>
      </c>
      <c r="AN318" t="s">
        <v>76</v>
      </c>
      <c r="AO318" t="s">
        <v>76</v>
      </c>
      <c r="AP318" t="s">
        <v>76</v>
      </c>
      <c r="AQ318" t="s">
        <v>76</v>
      </c>
      <c r="AR318">
        <v>49</v>
      </c>
      <c r="AS318">
        <v>4.45</v>
      </c>
    </row>
    <row r="319" spans="1:45" x14ac:dyDescent="0.15">
      <c r="A319" t="s">
        <v>480</v>
      </c>
      <c r="B319">
        <v>372</v>
      </c>
      <c r="C319">
        <v>46.5</v>
      </c>
      <c r="D319" t="s">
        <v>76</v>
      </c>
      <c r="E319" t="s">
        <v>76</v>
      </c>
      <c r="F319">
        <v>1</v>
      </c>
      <c r="G319">
        <v>0.2</v>
      </c>
      <c r="H319">
        <v>4</v>
      </c>
      <c r="I319">
        <v>0.8</v>
      </c>
      <c r="J319">
        <v>23</v>
      </c>
      <c r="K319">
        <v>4.5999999999999996</v>
      </c>
      <c r="L319" t="s">
        <v>76</v>
      </c>
      <c r="M319" t="s">
        <v>76</v>
      </c>
      <c r="N319" t="s">
        <v>76</v>
      </c>
      <c r="O319" t="s">
        <v>76</v>
      </c>
      <c r="P319" t="s">
        <v>76</v>
      </c>
      <c r="Q319" t="s">
        <v>76</v>
      </c>
      <c r="R319" t="s">
        <v>76</v>
      </c>
      <c r="S319" t="s">
        <v>76</v>
      </c>
      <c r="X319" t="s">
        <v>76</v>
      </c>
      <c r="Y319" t="s">
        <v>76</v>
      </c>
      <c r="AB319" t="s">
        <v>76</v>
      </c>
      <c r="AC319" t="s">
        <v>76</v>
      </c>
      <c r="AD319" t="s">
        <v>76</v>
      </c>
      <c r="AE319" t="s">
        <v>76</v>
      </c>
      <c r="AF319" t="s">
        <v>76</v>
      </c>
      <c r="AG319" t="s">
        <v>76</v>
      </c>
      <c r="AH319" t="s">
        <v>76</v>
      </c>
      <c r="AI319" t="s">
        <v>76</v>
      </c>
      <c r="AJ319" t="s">
        <v>76</v>
      </c>
      <c r="AK319" t="s">
        <v>76</v>
      </c>
      <c r="AL319" t="s">
        <v>76</v>
      </c>
      <c r="AM319" t="s">
        <v>76</v>
      </c>
      <c r="AN319" t="s">
        <v>76</v>
      </c>
      <c r="AO319" t="s">
        <v>76</v>
      </c>
      <c r="AP319" t="s">
        <v>76</v>
      </c>
      <c r="AQ319" t="s">
        <v>76</v>
      </c>
      <c r="AR319">
        <v>42</v>
      </c>
      <c r="AS319">
        <v>5.25</v>
      </c>
    </row>
    <row r="320" spans="1:45" x14ac:dyDescent="0.15">
      <c r="A320" t="s">
        <v>481</v>
      </c>
      <c r="B320">
        <v>723</v>
      </c>
      <c r="C320">
        <v>65.73</v>
      </c>
      <c r="D320">
        <v>2</v>
      </c>
      <c r="E320">
        <v>0.28999999999999998</v>
      </c>
      <c r="F320">
        <v>1</v>
      </c>
      <c r="G320">
        <v>0.14000000000000001</v>
      </c>
      <c r="H320">
        <v>52</v>
      </c>
      <c r="I320">
        <v>7.43</v>
      </c>
      <c r="J320">
        <v>18</v>
      </c>
      <c r="K320">
        <v>2.57</v>
      </c>
      <c r="L320">
        <v>4</v>
      </c>
      <c r="M320">
        <v>0.56999999999999995</v>
      </c>
      <c r="N320" t="s">
        <v>76</v>
      </c>
      <c r="O320" t="s">
        <v>76</v>
      </c>
      <c r="P320" t="s">
        <v>76</v>
      </c>
      <c r="Q320" t="s">
        <v>76</v>
      </c>
      <c r="R320">
        <v>4</v>
      </c>
      <c r="S320">
        <v>0.56999999999999995</v>
      </c>
      <c r="X320" t="s">
        <v>76</v>
      </c>
      <c r="Y320" t="s">
        <v>76</v>
      </c>
      <c r="AB320" t="s">
        <v>76</v>
      </c>
      <c r="AC320" t="s">
        <v>76</v>
      </c>
      <c r="AD320" t="s">
        <v>76</v>
      </c>
      <c r="AE320" t="s">
        <v>76</v>
      </c>
      <c r="AF320" t="s">
        <v>76</v>
      </c>
      <c r="AG320" t="s">
        <v>76</v>
      </c>
      <c r="AH320" t="s">
        <v>76</v>
      </c>
      <c r="AI320" t="s">
        <v>76</v>
      </c>
      <c r="AJ320" t="s">
        <v>76</v>
      </c>
      <c r="AK320" t="s">
        <v>76</v>
      </c>
      <c r="AL320" t="s">
        <v>76</v>
      </c>
      <c r="AM320" t="s">
        <v>76</v>
      </c>
      <c r="AN320" t="s">
        <v>76</v>
      </c>
      <c r="AO320" t="s">
        <v>76</v>
      </c>
      <c r="AP320" t="s">
        <v>76</v>
      </c>
      <c r="AQ320" t="s">
        <v>76</v>
      </c>
      <c r="AR320">
        <v>81</v>
      </c>
      <c r="AS320">
        <v>7.36</v>
      </c>
    </row>
    <row r="321" spans="1:45" x14ac:dyDescent="0.15">
      <c r="A321" t="s">
        <v>482</v>
      </c>
      <c r="B321">
        <v>509</v>
      </c>
      <c r="C321">
        <v>63.63</v>
      </c>
      <c r="D321" t="s">
        <v>76</v>
      </c>
      <c r="E321" t="s">
        <v>76</v>
      </c>
      <c r="F321" t="s">
        <v>76</v>
      </c>
      <c r="G321" t="s">
        <v>76</v>
      </c>
      <c r="H321">
        <v>4</v>
      </c>
      <c r="I321">
        <v>0.8</v>
      </c>
      <c r="J321">
        <v>26</v>
      </c>
      <c r="K321">
        <v>5.2</v>
      </c>
      <c r="L321">
        <v>2</v>
      </c>
      <c r="M321">
        <v>0.4</v>
      </c>
      <c r="N321" t="s">
        <v>76</v>
      </c>
      <c r="O321" t="s">
        <v>76</v>
      </c>
      <c r="P321" t="s">
        <v>76</v>
      </c>
      <c r="Q321" t="s">
        <v>76</v>
      </c>
      <c r="R321" t="s">
        <v>76</v>
      </c>
      <c r="S321" t="s">
        <v>76</v>
      </c>
      <c r="X321" t="s">
        <v>76</v>
      </c>
      <c r="Y321" t="s">
        <v>76</v>
      </c>
      <c r="AB321" t="s">
        <v>76</v>
      </c>
      <c r="AC321" t="s">
        <v>76</v>
      </c>
      <c r="AD321" t="s">
        <v>76</v>
      </c>
      <c r="AE321" t="s">
        <v>76</v>
      </c>
      <c r="AF321" t="s">
        <v>76</v>
      </c>
      <c r="AG321" t="s">
        <v>76</v>
      </c>
      <c r="AH321" t="s">
        <v>76</v>
      </c>
      <c r="AI321" t="s">
        <v>76</v>
      </c>
      <c r="AJ321" t="s">
        <v>76</v>
      </c>
      <c r="AK321" t="s">
        <v>76</v>
      </c>
      <c r="AL321">
        <v>5</v>
      </c>
      <c r="AM321">
        <v>5</v>
      </c>
      <c r="AN321" t="s">
        <v>76</v>
      </c>
      <c r="AO321" t="s">
        <v>76</v>
      </c>
      <c r="AP321" t="s">
        <v>76</v>
      </c>
      <c r="AQ321" t="s">
        <v>76</v>
      </c>
      <c r="AR321">
        <v>53</v>
      </c>
      <c r="AS321">
        <v>6.63</v>
      </c>
    </row>
    <row r="322" spans="1:45" x14ac:dyDescent="0.15">
      <c r="A322" t="s">
        <v>483</v>
      </c>
      <c r="B322">
        <v>71</v>
      </c>
      <c r="C322">
        <v>35.5</v>
      </c>
      <c r="D322" t="s">
        <v>76</v>
      </c>
      <c r="E322" t="s">
        <v>76</v>
      </c>
      <c r="F322" t="s">
        <v>76</v>
      </c>
      <c r="G322" t="s">
        <v>76</v>
      </c>
      <c r="H322">
        <v>3</v>
      </c>
      <c r="I322">
        <v>3</v>
      </c>
      <c r="J322">
        <v>13</v>
      </c>
      <c r="K322">
        <v>13</v>
      </c>
      <c r="L322" t="s">
        <v>76</v>
      </c>
      <c r="M322" t="s">
        <v>76</v>
      </c>
      <c r="N322" t="s">
        <v>76</v>
      </c>
      <c r="O322" t="s">
        <v>76</v>
      </c>
      <c r="P322" t="s">
        <v>76</v>
      </c>
      <c r="Q322" t="s">
        <v>76</v>
      </c>
      <c r="R322" t="s">
        <v>76</v>
      </c>
      <c r="S322" t="s">
        <v>76</v>
      </c>
      <c r="X322" t="s">
        <v>76</v>
      </c>
      <c r="Y322" t="s">
        <v>76</v>
      </c>
      <c r="AB322" t="s">
        <v>76</v>
      </c>
      <c r="AC322" t="s">
        <v>76</v>
      </c>
      <c r="AD322" t="s">
        <v>76</v>
      </c>
      <c r="AE322" t="s">
        <v>76</v>
      </c>
      <c r="AF322" t="s">
        <v>76</v>
      </c>
      <c r="AG322" t="s">
        <v>76</v>
      </c>
      <c r="AH322" t="s">
        <v>76</v>
      </c>
      <c r="AI322" t="s">
        <v>76</v>
      </c>
      <c r="AJ322" t="s">
        <v>76</v>
      </c>
      <c r="AK322" t="s">
        <v>76</v>
      </c>
      <c r="AL322" t="s">
        <v>76</v>
      </c>
      <c r="AM322" t="s">
        <v>76</v>
      </c>
      <c r="AN322" t="s">
        <v>76</v>
      </c>
      <c r="AO322" t="s">
        <v>76</v>
      </c>
      <c r="AP322" t="s">
        <v>76</v>
      </c>
      <c r="AQ322" t="s">
        <v>76</v>
      </c>
      <c r="AR322">
        <v>7</v>
      </c>
      <c r="AS322">
        <v>3.5</v>
      </c>
    </row>
    <row r="323" spans="1:45" x14ac:dyDescent="0.15">
      <c r="A323" t="s">
        <v>484</v>
      </c>
      <c r="B323">
        <v>77</v>
      </c>
      <c r="C323">
        <v>38.5</v>
      </c>
      <c r="D323" t="s">
        <v>76</v>
      </c>
      <c r="E323" t="s">
        <v>76</v>
      </c>
      <c r="F323" t="s">
        <v>76</v>
      </c>
      <c r="G323" t="s">
        <v>76</v>
      </c>
      <c r="H323" t="s">
        <v>76</v>
      </c>
      <c r="I323" t="s">
        <v>76</v>
      </c>
      <c r="J323" t="s">
        <v>76</v>
      </c>
      <c r="K323" t="s">
        <v>76</v>
      </c>
      <c r="L323" t="s">
        <v>76</v>
      </c>
      <c r="M323" t="s">
        <v>76</v>
      </c>
      <c r="N323" t="s">
        <v>76</v>
      </c>
      <c r="O323" t="s">
        <v>76</v>
      </c>
      <c r="P323" t="s">
        <v>76</v>
      </c>
      <c r="Q323" t="s">
        <v>76</v>
      </c>
      <c r="R323">
        <v>1</v>
      </c>
      <c r="S323">
        <v>1</v>
      </c>
      <c r="X323" t="s">
        <v>76</v>
      </c>
      <c r="Y323" t="s">
        <v>76</v>
      </c>
      <c r="AB323" t="s">
        <v>76</v>
      </c>
      <c r="AC323" t="s">
        <v>76</v>
      </c>
      <c r="AD323" t="s">
        <v>76</v>
      </c>
      <c r="AE323" t="s">
        <v>76</v>
      </c>
      <c r="AF323" t="s">
        <v>76</v>
      </c>
      <c r="AG323" t="s">
        <v>76</v>
      </c>
      <c r="AH323" t="s">
        <v>76</v>
      </c>
      <c r="AI323" t="s">
        <v>76</v>
      </c>
      <c r="AJ323" t="s">
        <v>76</v>
      </c>
      <c r="AK323" t="s">
        <v>76</v>
      </c>
      <c r="AL323" t="s">
        <v>76</v>
      </c>
      <c r="AM323" t="s">
        <v>76</v>
      </c>
      <c r="AN323" t="s">
        <v>76</v>
      </c>
      <c r="AO323" t="s">
        <v>76</v>
      </c>
      <c r="AP323" t="s">
        <v>76</v>
      </c>
      <c r="AQ323" t="s">
        <v>76</v>
      </c>
      <c r="AR323">
        <v>5</v>
      </c>
      <c r="AS323">
        <v>2.5</v>
      </c>
    </row>
    <row r="324" spans="1:45" x14ac:dyDescent="0.15">
      <c r="A324" t="s">
        <v>485</v>
      </c>
      <c r="B324">
        <v>918</v>
      </c>
      <c r="C324">
        <v>70.62</v>
      </c>
      <c r="D324">
        <v>1</v>
      </c>
      <c r="E324">
        <v>0.13</v>
      </c>
      <c r="F324" t="s">
        <v>76</v>
      </c>
      <c r="G324" t="s">
        <v>76</v>
      </c>
      <c r="H324">
        <v>5</v>
      </c>
      <c r="I324">
        <v>0.63</v>
      </c>
      <c r="J324">
        <v>27</v>
      </c>
      <c r="K324">
        <v>3.38</v>
      </c>
      <c r="L324" t="s">
        <v>76</v>
      </c>
      <c r="M324" t="s">
        <v>76</v>
      </c>
      <c r="N324" t="s">
        <v>76</v>
      </c>
      <c r="O324" t="s">
        <v>76</v>
      </c>
      <c r="P324">
        <v>6</v>
      </c>
      <c r="Q324">
        <v>0.75</v>
      </c>
      <c r="R324" t="s">
        <v>76</v>
      </c>
      <c r="S324" t="s">
        <v>76</v>
      </c>
      <c r="X324" t="s">
        <v>76</v>
      </c>
      <c r="Y324" t="s">
        <v>76</v>
      </c>
      <c r="AB324" t="s">
        <v>76</v>
      </c>
      <c r="AC324" t="s">
        <v>76</v>
      </c>
      <c r="AD324" t="s">
        <v>76</v>
      </c>
      <c r="AE324" t="s">
        <v>76</v>
      </c>
      <c r="AF324" t="s">
        <v>76</v>
      </c>
      <c r="AG324" t="s">
        <v>76</v>
      </c>
      <c r="AH324" t="s">
        <v>76</v>
      </c>
      <c r="AI324" t="s">
        <v>76</v>
      </c>
      <c r="AJ324" t="s">
        <v>76</v>
      </c>
      <c r="AK324" t="s">
        <v>76</v>
      </c>
      <c r="AL324" t="s">
        <v>76</v>
      </c>
      <c r="AM324" t="s">
        <v>76</v>
      </c>
      <c r="AN324" t="s">
        <v>76</v>
      </c>
      <c r="AO324" t="s">
        <v>76</v>
      </c>
      <c r="AP324" t="s">
        <v>76</v>
      </c>
      <c r="AQ324" t="s">
        <v>76</v>
      </c>
      <c r="AR324">
        <v>111</v>
      </c>
      <c r="AS324">
        <v>8.5399999999999991</v>
      </c>
    </row>
    <row r="325" spans="1:45" x14ac:dyDescent="0.15">
      <c r="A325" t="s">
        <v>486</v>
      </c>
      <c r="B325">
        <v>787</v>
      </c>
      <c r="C325">
        <v>60.54</v>
      </c>
      <c r="D325">
        <v>3</v>
      </c>
      <c r="E325">
        <v>0.38</v>
      </c>
      <c r="F325">
        <v>1</v>
      </c>
      <c r="G325">
        <v>0.13</v>
      </c>
      <c r="H325">
        <v>11</v>
      </c>
      <c r="I325">
        <v>1.38</v>
      </c>
      <c r="J325">
        <v>19</v>
      </c>
      <c r="K325">
        <v>2.38</v>
      </c>
      <c r="L325">
        <v>1</v>
      </c>
      <c r="M325">
        <v>0.13</v>
      </c>
      <c r="N325">
        <v>2</v>
      </c>
      <c r="O325">
        <v>0.25</v>
      </c>
      <c r="P325">
        <v>1</v>
      </c>
      <c r="Q325">
        <v>0.13</v>
      </c>
      <c r="R325" t="s">
        <v>76</v>
      </c>
      <c r="S325" t="s">
        <v>76</v>
      </c>
      <c r="X325" t="s">
        <v>76</v>
      </c>
      <c r="Y325" t="s">
        <v>76</v>
      </c>
      <c r="AB325" t="s">
        <v>76</v>
      </c>
      <c r="AC325" t="s">
        <v>76</v>
      </c>
      <c r="AD325" t="s">
        <v>76</v>
      </c>
      <c r="AE325" t="s">
        <v>76</v>
      </c>
      <c r="AF325" t="s">
        <v>76</v>
      </c>
      <c r="AG325" t="s">
        <v>76</v>
      </c>
      <c r="AH325" t="s">
        <v>76</v>
      </c>
      <c r="AI325" t="s">
        <v>76</v>
      </c>
      <c r="AJ325" t="s">
        <v>76</v>
      </c>
      <c r="AK325" t="s">
        <v>76</v>
      </c>
      <c r="AL325" t="s">
        <v>76</v>
      </c>
      <c r="AM325" t="s">
        <v>76</v>
      </c>
      <c r="AN325" t="s">
        <v>76</v>
      </c>
      <c r="AO325" t="s">
        <v>76</v>
      </c>
      <c r="AP325" t="s">
        <v>76</v>
      </c>
      <c r="AQ325" t="s">
        <v>76</v>
      </c>
      <c r="AR325">
        <v>59</v>
      </c>
      <c r="AS325">
        <v>4.54</v>
      </c>
    </row>
    <row r="326" spans="1:45" x14ac:dyDescent="0.15">
      <c r="A326" t="s">
        <v>487</v>
      </c>
      <c r="B326">
        <v>338</v>
      </c>
      <c r="C326">
        <v>48.29</v>
      </c>
      <c r="D326" t="s">
        <v>76</v>
      </c>
      <c r="E326" t="s">
        <v>76</v>
      </c>
      <c r="F326">
        <v>1</v>
      </c>
      <c r="G326">
        <v>0.25</v>
      </c>
      <c r="H326">
        <v>6</v>
      </c>
      <c r="I326">
        <v>1.5</v>
      </c>
      <c r="J326">
        <v>8</v>
      </c>
      <c r="K326">
        <v>2</v>
      </c>
      <c r="L326">
        <v>1</v>
      </c>
      <c r="M326">
        <v>0.25</v>
      </c>
      <c r="N326" t="s">
        <v>76</v>
      </c>
      <c r="O326" t="s">
        <v>76</v>
      </c>
      <c r="P326">
        <v>1</v>
      </c>
      <c r="Q326">
        <v>0.25</v>
      </c>
      <c r="R326" t="s">
        <v>76</v>
      </c>
      <c r="S326" t="s">
        <v>76</v>
      </c>
      <c r="X326" t="s">
        <v>76</v>
      </c>
      <c r="Y326" t="s">
        <v>76</v>
      </c>
      <c r="AB326" t="s">
        <v>76</v>
      </c>
      <c r="AC326" t="s">
        <v>76</v>
      </c>
      <c r="AD326" t="s">
        <v>76</v>
      </c>
      <c r="AE326" t="s">
        <v>76</v>
      </c>
      <c r="AF326">
        <v>2</v>
      </c>
      <c r="AG326">
        <v>2</v>
      </c>
      <c r="AH326" t="s">
        <v>76</v>
      </c>
      <c r="AI326" t="s">
        <v>76</v>
      </c>
      <c r="AJ326" t="s">
        <v>76</v>
      </c>
      <c r="AK326" t="s">
        <v>76</v>
      </c>
      <c r="AL326" t="s">
        <v>76</v>
      </c>
      <c r="AM326" t="s">
        <v>76</v>
      </c>
      <c r="AN326" t="s">
        <v>76</v>
      </c>
      <c r="AO326" t="s">
        <v>76</v>
      </c>
      <c r="AP326" t="s">
        <v>76</v>
      </c>
      <c r="AQ326" t="s">
        <v>76</v>
      </c>
      <c r="AR326">
        <v>53</v>
      </c>
      <c r="AS326">
        <v>7.57</v>
      </c>
    </row>
    <row r="327" spans="1:45" x14ac:dyDescent="0.15">
      <c r="A327" t="s">
        <v>488</v>
      </c>
      <c r="B327">
        <v>629</v>
      </c>
      <c r="C327">
        <v>62.9</v>
      </c>
      <c r="D327">
        <v>1</v>
      </c>
      <c r="E327">
        <v>0.17</v>
      </c>
      <c r="F327">
        <v>2</v>
      </c>
      <c r="G327">
        <v>0.33</v>
      </c>
      <c r="H327">
        <v>19</v>
      </c>
      <c r="I327">
        <v>3.17</v>
      </c>
      <c r="J327">
        <v>19</v>
      </c>
      <c r="K327">
        <v>3.17</v>
      </c>
      <c r="L327" t="s">
        <v>76</v>
      </c>
      <c r="M327" t="s">
        <v>76</v>
      </c>
      <c r="N327" t="s">
        <v>76</v>
      </c>
      <c r="O327" t="s">
        <v>76</v>
      </c>
      <c r="P327">
        <v>1</v>
      </c>
      <c r="Q327">
        <v>0.17</v>
      </c>
      <c r="R327" t="s">
        <v>76</v>
      </c>
      <c r="S327" t="s">
        <v>76</v>
      </c>
      <c r="X327" t="s">
        <v>76</v>
      </c>
      <c r="Y327" t="s">
        <v>76</v>
      </c>
      <c r="AB327" t="s">
        <v>76</v>
      </c>
      <c r="AC327" t="s">
        <v>76</v>
      </c>
      <c r="AD327" t="s">
        <v>76</v>
      </c>
      <c r="AE327" t="s">
        <v>76</v>
      </c>
      <c r="AF327" t="s">
        <v>76</v>
      </c>
      <c r="AG327" t="s">
        <v>76</v>
      </c>
      <c r="AH327" t="s">
        <v>76</v>
      </c>
      <c r="AI327" t="s">
        <v>76</v>
      </c>
      <c r="AJ327" t="s">
        <v>76</v>
      </c>
      <c r="AK327" t="s">
        <v>76</v>
      </c>
      <c r="AL327">
        <v>2</v>
      </c>
      <c r="AM327">
        <v>2</v>
      </c>
      <c r="AN327" t="s">
        <v>76</v>
      </c>
      <c r="AO327" t="s">
        <v>76</v>
      </c>
      <c r="AP327" t="s">
        <v>76</v>
      </c>
      <c r="AQ327" t="s">
        <v>76</v>
      </c>
      <c r="AR327">
        <v>43</v>
      </c>
      <c r="AS327">
        <v>4.3</v>
      </c>
    </row>
    <row r="328" spans="1:45" x14ac:dyDescent="0.15">
      <c r="A328" t="s">
        <v>489</v>
      </c>
      <c r="B328">
        <v>256</v>
      </c>
      <c r="C328">
        <v>36.57</v>
      </c>
      <c r="D328" t="s">
        <v>76</v>
      </c>
      <c r="E328" t="s">
        <v>76</v>
      </c>
      <c r="F328" t="s">
        <v>76</v>
      </c>
      <c r="G328" t="s">
        <v>76</v>
      </c>
      <c r="H328" t="s">
        <v>76</v>
      </c>
      <c r="I328" t="s">
        <v>76</v>
      </c>
      <c r="J328">
        <v>14</v>
      </c>
      <c r="K328">
        <v>3.5</v>
      </c>
      <c r="L328">
        <v>2</v>
      </c>
      <c r="M328">
        <v>0.5</v>
      </c>
      <c r="N328">
        <v>1</v>
      </c>
      <c r="O328">
        <v>0.25</v>
      </c>
      <c r="P328" t="s">
        <v>76</v>
      </c>
      <c r="Q328" t="s">
        <v>76</v>
      </c>
      <c r="R328" t="s">
        <v>76</v>
      </c>
      <c r="S328" t="s">
        <v>76</v>
      </c>
      <c r="X328" t="s">
        <v>76</v>
      </c>
      <c r="Y328" t="s">
        <v>76</v>
      </c>
      <c r="AB328" t="s">
        <v>76</v>
      </c>
      <c r="AC328" t="s">
        <v>76</v>
      </c>
      <c r="AD328" t="s">
        <v>76</v>
      </c>
      <c r="AE328" t="s">
        <v>76</v>
      </c>
      <c r="AF328" t="s">
        <v>76</v>
      </c>
      <c r="AG328" t="s">
        <v>76</v>
      </c>
      <c r="AH328" t="s">
        <v>76</v>
      </c>
      <c r="AI328" t="s">
        <v>76</v>
      </c>
      <c r="AJ328" t="s">
        <v>76</v>
      </c>
      <c r="AK328" t="s">
        <v>76</v>
      </c>
      <c r="AL328">
        <v>2</v>
      </c>
      <c r="AM328">
        <v>2</v>
      </c>
      <c r="AN328" t="s">
        <v>76</v>
      </c>
      <c r="AO328" t="s">
        <v>76</v>
      </c>
      <c r="AP328" t="s">
        <v>76</v>
      </c>
      <c r="AQ328" t="s">
        <v>76</v>
      </c>
      <c r="AR328">
        <v>29</v>
      </c>
      <c r="AS328">
        <v>4.1399999999999997</v>
      </c>
    </row>
    <row r="329" spans="1:45" x14ac:dyDescent="0.15">
      <c r="A329" t="s">
        <v>490</v>
      </c>
      <c r="B329">
        <v>310</v>
      </c>
      <c r="C329">
        <v>44.29</v>
      </c>
      <c r="D329">
        <v>2</v>
      </c>
      <c r="E329">
        <v>0.5</v>
      </c>
      <c r="F329" t="s">
        <v>76</v>
      </c>
      <c r="G329" t="s">
        <v>76</v>
      </c>
      <c r="H329">
        <v>11</v>
      </c>
      <c r="I329">
        <v>2.75</v>
      </c>
      <c r="J329">
        <v>24</v>
      </c>
      <c r="K329">
        <v>6</v>
      </c>
      <c r="L329" t="s">
        <v>76</v>
      </c>
      <c r="M329" t="s">
        <v>76</v>
      </c>
      <c r="N329" t="s">
        <v>76</v>
      </c>
      <c r="O329" t="s">
        <v>76</v>
      </c>
      <c r="P329" t="s">
        <v>76</v>
      </c>
      <c r="Q329" t="s">
        <v>76</v>
      </c>
      <c r="R329">
        <v>1</v>
      </c>
      <c r="S329">
        <v>0.25</v>
      </c>
      <c r="X329" t="s">
        <v>76</v>
      </c>
      <c r="Y329" t="s">
        <v>76</v>
      </c>
      <c r="AB329" t="s">
        <v>76</v>
      </c>
      <c r="AC329" t="s">
        <v>76</v>
      </c>
      <c r="AD329" t="s">
        <v>76</v>
      </c>
      <c r="AE329" t="s">
        <v>76</v>
      </c>
      <c r="AF329" t="s">
        <v>76</v>
      </c>
      <c r="AG329" t="s">
        <v>76</v>
      </c>
      <c r="AH329" t="s">
        <v>76</v>
      </c>
      <c r="AI329" t="s">
        <v>76</v>
      </c>
      <c r="AJ329" t="s">
        <v>76</v>
      </c>
      <c r="AK329" t="s">
        <v>76</v>
      </c>
      <c r="AL329" t="s">
        <v>76</v>
      </c>
      <c r="AM329" t="s">
        <v>76</v>
      </c>
      <c r="AN329" t="s">
        <v>76</v>
      </c>
      <c r="AO329" t="s">
        <v>76</v>
      </c>
      <c r="AP329" t="s">
        <v>76</v>
      </c>
      <c r="AQ329" t="s">
        <v>76</v>
      </c>
      <c r="AR329">
        <v>42</v>
      </c>
      <c r="AS329">
        <v>6</v>
      </c>
    </row>
    <row r="330" spans="1:45" x14ac:dyDescent="0.15">
      <c r="A330" t="s">
        <v>491</v>
      </c>
      <c r="B330">
        <v>109</v>
      </c>
      <c r="C330">
        <v>36.33</v>
      </c>
      <c r="D330">
        <v>1</v>
      </c>
      <c r="E330">
        <v>0.5</v>
      </c>
      <c r="F330">
        <v>2</v>
      </c>
      <c r="G330">
        <v>1</v>
      </c>
      <c r="H330">
        <v>1</v>
      </c>
      <c r="I330">
        <v>0.5</v>
      </c>
      <c r="J330">
        <v>6</v>
      </c>
      <c r="K330">
        <v>3</v>
      </c>
      <c r="L330" t="s">
        <v>76</v>
      </c>
      <c r="M330" t="s">
        <v>76</v>
      </c>
      <c r="N330" t="s">
        <v>76</v>
      </c>
      <c r="O330" t="s">
        <v>76</v>
      </c>
      <c r="P330" t="s">
        <v>76</v>
      </c>
      <c r="Q330" t="s">
        <v>76</v>
      </c>
      <c r="R330" t="s">
        <v>76</v>
      </c>
      <c r="S330" t="s">
        <v>76</v>
      </c>
      <c r="X330" t="s">
        <v>76</v>
      </c>
      <c r="Y330" t="s">
        <v>76</v>
      </c>
      <c r="AB330" t="s">
        <v>76</v>
      </c>
      <c r="AC330" t="s">
        <v>76</v>
      </c>
      <c r="AD330" t="s">
        <v>76</v>
      </c>
      <c r="AE330" t="s">
        <v>76</v>
      </c>
      <c r="AF330" t="s">
        <v>76</v>
      </c>
      <c r="AG330" t="s">
        <v>76</v>
      </c>
      <c r="AH330" t="s">
        <v>76</v>
      </c>
      <c r="AI330" t="s">
        <v>76</v>
      </c>
      <c r="AJ330" t="s">
        <v>76</v>
      </c>
      <c r="AK330" t="s">
        <v>76</v>
      </c>
      <c r="AL330" t="s">
        <v>76</v>
      </c>
      <c r="AM330" t="s">
        <v>76</v>
      </c>
      <c r="AN330" t="s">
        <v>76</v>
      </c>
      <c r="AO330" t="s">
        <v>76</v>
      </c>
      <c r="AP330" t="s">
        <v>76</v>
      </c>
      <c r="AQ330" t="s">
        <v>76</v>
      </c>
      <c r="AR330">
        <v>30</v>
      </c>
      <c r="AS330">
        <v>10</v>
      </c>
    </row>
    <row r="331" spans="1:45" x14ac:dyDescent="0.15">
      <c r="A331" t="s">
        <v>492</v>
      </c>
      <c r="B331" t="s">
        <v>172</v>
      </c>
      <c r="C331" t="s">
        <v>172</v>
      </c>
      <c r="D331" t="s">
        <v>172</v>
      </c>
      <c r="E331" t="s">
        <v>172</v>
      </c>
      <c r="F331" t="s">
        <v>172</v>
      </c>
      <c r="G331" t="s">
        <v>172</v>
      </c>
      <c r="H331" t="s">
        <v>172</v>
      </c>
      <c r="I331" t="s">
        <v>172</v>
      </c>
      <c r="J331" t="s">
        <v>172</v>
      </c>
      <c r="K331" t="s">
        <v>172</v>
      </c>
      <c r="L331" t="s">
        <v>172</v>
      </c>
      <c r="M331" t="s">
        <v>172</v>
      </c>
      <c r="N331" t="s">
        <v>172</v>
      </c>
      <c r="O331" t="s">
        <v>172</v>
      </c>
      <c r="P331" t="s">
        <v>172</v>
      </c>
      <c r="Q331" t="s">
        <v>172</v>
      </c>
      <c r="R331" t="s">
        <v>172</v>
      </c>
      <c r="S331" t="s">
        <v>172</v>
      </c>
      <c r="X331" t="s">
        <v>172</v>
      </c>
      <c r="Y331" t="s">
        <v>172</v>
      </c>
      <c r="AB331" t="s">
        <v>172</v>
      </c>
      <c r="AC331" t="s">
        <v>172</v>
      </c>
      <c r="AD331" t="s">
        <v>172</v>
      </c>
      <c r="AE331" t="s">
        <v>172</v>
      </c>
      <c r="AF331" t="s">
        <v>172</v>
      </c>
      <c r="AG331" t="s">
        <v>172</v>
      </c>
      <c r="AH331" t="s">
        <v>172</v>
      </c>
      <c r="AI331" t="s">
        <v>172</v>
      </c>
      <c r="AJ331" t="s">
        <v>172</v>
      </c>
      <c r="AK331" t="s">
        <v>172</v>
      </c>
      <c r="AL331" t="s">
        <v>172</v>
      </c>
      <c r="AM331" t="s">
        <v>172</v>
      </c>
      <c r="AN331" t="s">
        <v>172</v>
      </c>
      <c r="AO331" t="s">
        <v>172</v>
      </c>
      <c r="AP331" t="s">
        <v>172</v>
      </c>
      <c r="AQ331" t="s">
        <v>172</v>
      </c>
      <c r="AR331" t="s">
        <v>172</v>
      </c>
      <c r="AS331" t="s">
        <v>172</v>
      </c>
    </row>
    <row r="332" spans="1:45" x14ac:dyDescent="0.15">
      <c r="A332" t="s">
        <v>493</v>
      </c>
      <c r="B332">
        <v>156</v>
      </c>
      <c r="C332">
        <v>22.29</v>
      </c>
      <c r="D332" t="s">
        <v>76</v>
      </c>
      <c r="E332" t="s">
        <v>76</v>
      </c>
      <c r="F332" t="s">
        <v>76</v>
      </c>
      <c r="G332" t="s">
        <v>76</v>
      </c>
      <c r="H332">
        <v>2</v>
      </c>
      <c r="I332">
        <v>0.5</v>
      </c>
      <c r="J332">
        <v>4</v>
      </c>
      <c r="K332">
        <v>1</v>
      </c>
      <c r="L332" t="s">
        <v>76</v>
      </c>
      <c r="M332" t="s">
        <v>76</v>
      </c>
      <c r="N332" t="s">
        <v>76</v>
      </c>
      <c r="O332" t="s">
        <v>76</v>
      </c>
      <c r="P332">
        <v>2</v>
      </c>
      <c r="Q332">
        <v>0.5</v>
      </c>
      <c r="R332">
        <v>1</v>
      </c>
      <c r="S332">
        <v>0.25</v>
      </c>
      <c r="X332" t="s">
        <v>76</v>
      </c>
      <c r="Y332" t="s">
        <v>76</v>
      </c>
      <c r="AB332" t="s">
        <v>76</v>
      </c>
      <c r="AC332" t="s">
        <v>76</v>
      </c>
      <c r="AD332" t="s">
        <v>76</v>
      </c>
      <c r="AE332" t="s">
        <v>76</v>
      </c>
      <c r="AF332" t="s">
        <v>76</v>
      </c>
      <c r="AG332" t="s">
        <v>76</v>
      </c>
      <c r="AH332" t="s">
        <v>172</v>
      </c>
      <c r="AI332" t="s">
        <v>172</v>
      </c>
      <c r="AJ332" t="s">
        <v>172</v>
      </c>
      <c r="AK332" t="s">
        <v>172</v>
      </c>
      <c r="AL332" t="s">
        <v>172</v>
      </c>
      <c r="AM332" t="s">
        <v>172</v>
      </c>
      <c r="AN332" t="s">
        <v>172</v>
      </c>
      <c r="AO332" t="s">
        <v>172</v>
      </c>
      <c r="AP332" t="s">
        <v>172</v>
      </c>
      <c r="AQ332" t="s">
        <v>172</v>
      </c>
      <c r="AR332">
        <v>29</v>
      </c>
      <c r="AS332">
        <v>4.1399999999999997</v>
      </c>
    </row>
    <row r="333" spans="1:45" x14ac:dyDescent="0.15">
      <c r="A333" t="s">
        <v>494</v>
      </c>
      <c r="B333">
        <v>197</v>
      </c>
      <c r="C333">
        <v>39.4</v>
      </c>
      <c r="D333">
        <v>1</v>
      </c>
      <c r="E333">
        <v>0.33</v>
      </c>
      <c r="F333">
        <v>1</v>
      </c>
      <c r="G333">
        <v>0.33</v>
      </c>
      <c r="H333">
        <v>3</v>
      </c>
      <c r="I333">
        <v>1</v>
      </c>
      <c r="J333">
        <v>1</v>
      </c>
      <c r="K333">
        <v>0.33</v>
      </c>
      <c r="L333" t="s">
        <v>76</v>
      </c>
      <c r="M333" t="s">
        <v>76</v>
      </c>
      <c r="N333">
        <v>2</v>
      </c>
      <c r="O333">
        <v>0.67</v>
      </c>
      <c r="P333">
        <v>2</v>
      </c>
      <c r="Q333">
        <v>0.67</v>
      </c>
      <c r="R333">
        <v>1</v>
      </c>
      <c r="S333">
        <v>0.33</v>
      </c>
      <c r="X333" t="s">
        <v>76</v>
      </c>
      <c r="Y333" t="s">
        <v>76</v>
      </c>
      <c r="AB333" t="s">
        <v>76</v>
      </c>
      <c r="AC333" t="s">
        <v>76</v>
      </c>
      <c r="AD333" t="s">
        <v>76</v>
      </c>
      <c r="AE333" t="s">
        <v>76</v>
      </c>
      <c r="AF333" t="s">
        <v>76</v>
      </c>
      <c r="AG333" t="s">
        <v>76</v>
      </c>
      <c r="AH333" t="s">
        <v>172</v>
      </c>
      <c r="AI333" t="s">
        <v>172</v>
      </c>
      <c r="AJ333" t="s">
        <v>172</v>
      </c>
      <c r="AK333" t="s">
        <v>172</v>
      </c>
      <c r="AL333" t="s">
        <v>172</v>
      </c>
      <c r="AM333" t="s">
        <v>172</v>
      </c>
      <c r="AN333" t="s">
        <v>172</v>
      </c>
      <c r="AO333" t="s">
        <v>172</v>
      </c>
      <c r="AP333" t="s">
        <v>172</v>
      </c>
      <c r="AQ333" t="s">
        <v>172</v>
      </c>
      <c r="AR333">
        <v>27</v>
      </c>
      <c r="AS333">
        <v>5.4</v>
      </c>
    </row>
    <row r="334" spans="1:45" x14ac:dyDescent="0.15">
      <c r="A334" t="s">
        <v>495</v>
      </c>
      <c r="B334">
        <v>304</v>
      </c>
      <c r="C334">
        <v>43.43</v>
      </c>
      <c r="D334">
        <v>1</v>
      </c>
      <c r="E334">
        <v>0.25</v>
      </c>
      <c r="F334" t="s">
        <v>76</v>
      </c>
      <c r="G334" t="s">
        <v>76</v>
      </c>
      <c r="H334">
        <v>5</v>
      </c>
      <c r="I334">
        <v>1.25</v>
      </c>
      <c r="J334">
        <v>22</v>
      </c>
      <c r="K334">
        <v>5.5</v>
      </c>
      <c r="L334">
        <v>1</v>
      </c>
      <c r="M334">
        <v>0.25</v>
      </c>
      <c r="N334" t="s">
        <v>76</v>
      </c>
      <c r="O334" t="s">
        <v>76</v>
      </c>
      <c r="P334">
        <v>1</v>
      </c>
      <c r="Q334">
        <v>0.25</v>
      </c>
      <c r="R334">
        <v>2</v>
      </c>
      <c r="S334">
        <v>0.5</v>
      </c>
      <c r="X334" t="s">
        <v>76</v>
      </c>
      <c r="Y334" t="s">
        <v>76</v>
      </c>
      <c r="AB334" t="s">
        <v>76</v>
      </c>
      <c r="AC334" t="s">
        <v>76</v>
      </c>
      <c r="AD334" t="s">
        <v>76</v>
      </c>
      <c r="AE334" t="s">
        <v>76</v>
      </c>
      <c r="AF334" t="s">
        <v>76</v>
      </c>
      <c r="AG334" t="s">
        <v>76</v>
      </c>
      <c r="AH334" t="s">
        <v>172</v>
      </c>
      <c r="AI334" t="s">
        <v>172</v>
      </c>
      <c r="AJ334" t="s">
        <v>172</v>
      </c>
      <c r="AK334" t="s">
        <v>172</v>
      </c>
      <c r="AL334" t="s">
        <v>172</v>
      </c>
      <c r="AM334" t="s">
        <v>172</v>
      </c>
      <c r="AN334" t="s">
        <v>172</v>
      </c>
      <c r="AO334" t="s">
        <v>172</v>
      </c>
      <c r="AP334" t="s">
        <v>172</v>
      </c>
      <c r="AQ334" t="s">
        <v>172</v>
      </c>
      <c r="AR334">
        <v>33</v>
      </c>
      <c r="AS334">
        <v>4.71</v>
      </c>
    </row>
    <row r="335" spans="1:45" x14ac:dyDescent="0.15">
      <c r="A335" t="s">
        <v>496</v>
      </c>
      <c r="B335">
        <v>154</v>
      </c>
      <c r="C335">
        <v>30.8</v>
      </c>
      <c r="D335">
        <v>2</v>
      </c>
      <c r="E335">
        <v>0.67</v>
      </c>
      <c r="F335" t="s">
        <v>76</v>
      </c>
      <c r="G335" t="s">
        <v>76</v>
      </c>
      <c r="H335">
        <v>4</v>
      </c>
      <c r="I335">
        <v>1.33</v>
      </c>
      <c r="J335">
        <v>8</v>
      </c>
      <c r="K335">
        <v>2.67</v>
      </c>
      <c r="L335" t="s">
        <v>76</v>
      </c>
      <c r="M335" t="s">
        <v>76</v>
      </c>
      <c r="N335">
        <v>1</v>
      </c>
      <c r="O335">
        <v>0.33</v>
      </c>
      <c r="P335" t="s">
        <v>76</v>
      </c>
      <c r="Q335" t="s">
        <v>76</v>
      </c>
      <c r="R335" t="s">
        <v>76</v>
      </c>
      <c r="S335" t="s">
        <v>76</v>
      </c>
      <c r="X335" t="s">
        <v>76</v>
      </c>
      <c r="Y335" t="s">
        <v>76</v>
      </c>
      <c r="AB335" t="s">
        <v>76</v>
      </c>
      <c r="AC335" t="s">
        <v>76</v>
      </c>
      <c r="AD335" t="s">
        <v>76</v>
      </c>
      <c r="AE335" t="s">
        <v>76</v>
      </c>
      <c r="AF335">
        <v>5</v>
      </c>
      <c r="AG335">
        <v>2.5</v>
      </c>
      <c r="AH335" t="s">
        <v>76</v>
      </c>
      <c r="AI335" t="s">
        <v>76</v>
      </c>
      <c r="AJ335" t="s">
        <v>76</v>
      </c>
      <c r="AK335" t="s">
        <v>76</v>
      </c>
      <c r="AL335">
        <v>2</v>
      </c>
      <c r="AM335">
        <v>2</v>
      </c>
      <c r="AN335" t="s">
        <v>76</v>
      </c>
      <c r="AO335" t="s">
        <v>76</v>
      </c>
      <c r="AP335" t="s">
        <v>76</v>
      </c>
      <c r="AQ335" t="s">
        <v>76</v>
      </c>
      <c r="AR335">
        <v>13</v>
      </c>
      <c r="AS335">
        <v>2.6</v>
      </c>
    </row>
    <row r="336" spans="1:45" x14ac:dyDescent="0.15">
      <c r="A336" t="s">
        <v>497</v>
      </c>
      <c r="B336">
        <v>189</v>
      </c>
      <c r="C336">
        <v>63</v>
      </c>
      <c r="D336">
        <v>2</v>
      </c>
      <c r="E336">
        <v>1</v>
      </c>
      <c r="F336" t="s">
        <v>76</v>
      </c>
      <c r="G336" t="s">
        <v>76</v>
      </c>
      <c r="H336" t="s">
        <v>76</v>
      </c>
      <c r="I336" t="s">
        <v>76</v>
      </c>
      <c r="J336">
        <v>5</v>
      </c>
      <c r="K336">
        <v>2.5</v>
      </c>
      <c r="L336" t="s">
        <v>76</v>
      </c>
      <c r="M336" t="s">
        <v>76</v>
      </c>
      <c r="N336" t="s">
        <v>76</v>
      </c>
      <c r="O336" t="s">
        <v>76</v>
      </c>
      <c r="P336" t="s">
        <v>76</v>
      </c>
      <c r="Q336" t="s">
        <v>76</v>
      </c>
      <c r="R336" t="s">
        <v>76</v>
      </c>
      <c r="S336" t="s">
        <v>76</v>
      </c>
      <c r="X336" t="s">
        <v>76</v>
      </c>
      <c r="Y336" t="s">
        <v>76</v>
      </c>
      <c r="AB336" t="s">
        <v>76</v>
      </c>
      <c r="AC336" t="s">
        <v>76</v>
      </c>
      <c r="AD336" t="s">
        <v>172</v>
      </c>
      <c r="AE336" t="s">
        <v>172</v>
      </c>
      <c r="AF336" t="s">
        <v>172</v>
      </c>
      <c r="AG336" t="s">
        <v>172</v>
      </c>
      <c r="AH336" t="s">
        <v>172</v>
      </c>
      <c r="AI336" t="s">
        <v>172</v>
      </c>
      <c r="AJ336" t="s">
        <v>172</v>
      </c>
      <c r="AK336" t="s">
        <v>172</v>
      </c>
      <c r="AL336" t="s">
        <v>172</v>
      </c>
      <c r="AM336" t="s">
        <v>172</v>
      </c>
      <c r="AN336" t="s">
        <v>172</v>
      </c>
      <c r="AO336" t="s">
        <v>172</v>
      </c>
      <c r="AP336" t="s">
        <v>172</v>
      </c>
      <c r="AQ336" t="s">
        <v>172</v>
      </c>
      <c r="AR336">
        <v>20</v>
      </c>
      <c r="AS336">
        <v>6.67</v>
      </c>
    </row>
    <row r="337" spans="1:45" x14ac:dyDescent="0.15">
      <c r="A337" t="s">
        <v>498</v>
      </c>
      <c r="B337">
        <v>564</v>
      </c>
      <c r="C337">
        <v>80.569999999999993</v>
      </c>
      <c r="D337">
        <v>4</v>
      </c>
      <c r="E337">
        <v>0.8</v>
      </c>
      <c r="F337" t="s">
        <v>76</v>
      </c>
      <c r="G337" t="s">
        <v>76</v>
      </c>
      <c r="H337">
        <v>7</v>
      </c>
      <c r="I337">
        <v>1.4</v>
      </c>
      <c r="J337">
        <v>6</v>
      </c>
      <c r="K337">
        <v>1.2</v>
      </c>
      <c r="L337" t="s">
        <v>76</v>
      </c>
      <c r="M337" t="s">
        <v>76</v>
      </c>
      <c r="N337">
        <v>1</v>
      </c>
      <c r="O337">
        <v>0.2</v>
      </c>
      <c r="P337" t="s">
        <v>76</v>
      </c>
      <c r="Q337" t="s">
        <v>76</v>
      </c>
      <c r="R337">
        <v>5</v>
      </c>
      <c r="S337">
        <v>1</v>
      </c>
      <c r="X337" t="s">
        <v>76</v>
      </c>
      <c r="Y337" t="s">
        <v>76</v>
      </c>
      <c r="AB337" t="s">
        <v>76</v>
      </c>
      <c r="AC337" t="s">
        <v>76</v>
      </c>
      <c r="AD337" t="s">
        <v>76</v>
      </c>
      <c r="AE337" t="s">
        <v>76</v>
      </c>
      <c r="AF337" t="s">
        <v>76</v>
      </c>
      <c r="AG337" t="s">
        <v>76</v>
      </c>
      <c r="AH337" t="s">
        <v>172</v>
      </c>
      <c r="AI337" t="s">
        <v>172</v>
      </c>
      <c r="AJ337" t="s">
        <v>172</v>
      </c>
      <c r="AK337" t="s">
        <v>172</v>
      </c>
      <c r="AL337" t="s">
        <v>172</v>
      </c>
      <c r="AM337" t="s">
        <v>172</v>
      </c>
      <c r="AN337" t="s">
        <v>172</v>
      </c>
      <c r="AO337" t="s">
        <v>172</v>
      </c>
      <c r="AP337" t="s">
        <v>172</v>
      </c>
      <c r="AQ337" t="s">
        <v>172</v>
      </c>
      <c r="AR337">
        <v>24</v>
      </c>
      <c r="AS337">
        <v>3.43</v>
      </c>
    </row>
    <row r="338" spans="1:45" x14ac:dyDescent="0.15">
      <c r="A338" t="s">
        <v>499</v>
      </c>
      <c r="B338">
        <v>71</v>
      </c>
      <c r="C338">
        <v>35.5</v>
      </c>
      <c r="D338" t="s">
        <v>76</v>
      </c>
      <c r="E338" t="s">
        <v>76</v>
      </c>
      <c r="F338" t="s">
        <v>76</v>
      </c>
      <c r="G338" t="s">
        <v>76</v>
      </c>
      <c r="H338" t="s">
        <v>76</v>
      </c>
      <c r="I338" t="s">
        <v>76</v>
      </c>
      <c r="J338" t="s">
        <v>76</v>
      </c>
      <c r="K338" t="s">
        <v>76</v>
      </c>
      <c r="L338" t="s">
        <v>76</v>
      </c>
      <c r="M338" t="s">
        <v>76</v>
      </c>
      <c r="N338" t="s">
        <v>76</v>
      </c>
      <c r="O338" t="s">
        <v>76</v>
      </c>
      <c r="P338" t="s">
        <v>76</v>
      </c>
      <c r="Q338" t="s">
        <v>76</v>
      </c>
      <c r="R338" t="s">
        <v>76</v>
      </c>
      <c r="S338" t="s">
        <v>76</v>
      </c>
      <c r="X338" t="s">
        <v>76</v>
      </c>
      <c r="Y338" t="s">
        <v>76</v>
      </c>
      <c r="AB338" t="s">
        <v>76</v>
      </c>
      <c r="AC338" t="s">
        <v>76</v>
      </c>
      <c r="AD338" t="s">
        <v>172</v>
      </c>
      <c r="AE338" t="s">
        <v>172</v>
      </c>
      <c r="AF338" t="s">
        <v>172</v>
      </c>
      <c r="AG338" t="s">
        <v>172</v>
      </c>
      <c r="AH338" t="s">
        <v>172</v>
      </c>
      <c r="AI338" t="s">
        <v>172</v>
      </c>
      <c r="AJ338" t="s">
        <v>172</v>
      </c>
      <c r="AK338" t="s">
        <v>172</v>
      </c>
      <c r="AL338" t="s">
        <v>172</v>
      </c>
      <c r="AM338" t="s">
        <v>172</v>
      </c>
      <c r="AN338" t="s">
        <v>172</v>
      </c>
      <c r="AO338" t="s">
        <v>172</v>
      </c>
      <c r="AP338" t="s">
        <v>172</v>
      </c>
      <c r="AQ338" t="s">
        <v>172</v>
      </c>
      <c r="AR338">
        <v>5</v>
      </c>
      <c r="AS338">
        <v>2.5</v>
      </c>
    </row>
    <row r="339" spans="1:45" x14ac:dyDescent="0.15">
      <c r="A339" t="s">
        <v>500</v>
      </c>
      <c r="B339">
        <v>636</v>
      </c>
      <c r="C339">
        <v>106</v>
      </c>
      <c r="D339" t="s">
        <v>76</v>
      </c>
      <c r="E339" t="s">
        <v>76</v>
      </c>
      <c r="F339">
        <v>1</v>
      </c>
      <c r="G339">
        <v>0.25</v>
      </c>
      <c r="H339">
        <v>3</v>
      </c>
      <c r="I339">
        <v>0.75</v>
      </c>
      <c r="J339">
        <v>34</v>
      </c>
      <c r="K339">
        <v>8.5</v>
      </c>
      <c r="L339" t="s">
        <v>76</v>
      </c>
      <c r="M339" t="s">
        <v>76</v>
      </c>
      <c r="N339">
        <v>2</v>
      </c>
      <c r="O339">
        <v>0.5</v>
      </c>
      <c r="P339">
        <v>1</v>
      </c>
      <c r="Q339">
        <v>0.25</v>
      </c>
      <c r="R339" t="s">
        <v>76</v>
      </c>
      <c r="S339" t="s">
        <v>76</v>
      </c>
      <c r="X339" t="s">
        <v>76</v>
      </c>
      <c r="Y339" t="s">
        <v>76</v>
      </c>
      <c r="AB339" t="s">
        <v>76</v>
      </c>
      <c r="AC339" t="s">
        <v>76</v>
      </c>
      <c r="AD339" t="s">
        <v>172</v>
      </c>
      <c r="AE339" t="s">
        <v>172</v>
      </c>
      <c r="AF339" t="s">
        <v>172</v>
      </c>
      <c r="AG339" t="s">
        <v>172</v>
      </c>
      <c r="AH339" t="s">
        <v>172</v>
      </c>
      <c r="AI339" t="s">
        <v>172</v>
      </c>
      <c r="AJ339" t="s">
        <v>172</v>
      </c>
      <c r="AK339" t="s">
        <v>172</v>
      </c>
      <c r="AL339" t="s">
        <v>172</v>
      </c>
      <c r="AM339" t="s">
        <v>172</v>
      </c>
      <c r="AN339" t="s">
        <v>172</v>
      </c>
      <c r="AO339" t="s">
        <v>172</v>
      </c>
      <c r="AP339" t="s">
        <v>172</v>
      </c>
      <c r="AQ339" t="s">
        <v>172</v>
      </c>
      <c r="AR339">
        <v>39</v>
      </c>
      <c r="AS339">
        <v>6.5</v>
      </c>
    </row>
    <row r="340" spans="1:45" x14ac:dyDescent="0.15">
      <c r="A340" t="s">
        <v>501</v>
      </c>
      <c r="B340">
        <v>426</v>
      </c>
      <c r="C340">
        <v>53.25</v>
      </c>
      <c r="D340">
        <v>1</v>
      </c>
      <c r="E340">
        <v>0.2</v>
      </c>
      <c r="F340">
        <v>1</v>
      </c>
      <c r="G340">
        <v>0.2</v>
      </c>
      <c r="H340">
        <v>67</v>
      </c>
      <c r="I340">
        <v>13.4</v>
      </c>
      <c r="J340">
        <v>38</v>
      </c>
      <c r="K340">
        <v>7.6</v>
      </c>
      <c r="L340" t="s">
        <v>76</v>
      </c>
      <c r="M340" t="s">
        <v>76</v>
      </c>
      <c r="N340">
        <v>2</v>
      </c>
      <c r="O340">
        <v>0.4</v>
      </c>
      <c r="P340">
        <v>8</v>
      </c>
      <c r="Q340">
        <v>1.6</v>
      </c>
      <c r="R340" t="s">
        <v>76</v>
      </c>
      <c r="S340" t="s">
        <v>76</v>
      </c>
      <c r="X340" t="s">
        <v>76</v>
      </c>
      <c r="Y340" t="s">
        <v>76</v>
      </c>
      <c r="AB340" t="s">
        <v>76</v>
      </c>
      <c r="AC340" t="s">
        <v>76</v>
      </c>
      <c r="AD340" t="s">
        <v>76</v>
      </c>
      <c r="AE340" t="s">
        <v>76</v>
      </c>
      <c r="AF340">
        <v>2</v>
      </c>
      <c r="AG340">
        <v>2</v>
      </c>
      <c r="AH340" t="s">
        <v>172</v>
      </c>
      <c r="AI340" t="s">
        <v>172</v>
      </c>
      <c r="AJ340" t="s">
        <v>172</v>
      </c>
      <c r="AK340" t="s">
        <v>172</v>
      </c>
      <c r="AL340" t="s">
        <v>172</v>
      </c>
      <c r="AM340" t="s">
        <v>172</v>
      </c>
      <c r="AN340" t="s">
        <v>172</v>
      </c>
      <c r="AO340" t="s">
        <v>172</v>
      </c>
      <c r="AP340" t="s">
        <v>172</v>
      </c>
      <c r="AQ340" t="s">
        <v>172</v>
      </c>
      <c r="AR340">
        <v>24</v>
      </c>
      <c r="AS340">
        <v>3</v>
      </c>
    </row>
    <row r="341" spans="1:45" x14ac:dyDescent="0.15">
      <c r="A341" t="s">
        <v>502</v>
      </c>
      <c r="B341">
        <v>656</v>
      </c>
      <c r="C341">
        <v>65.599999999999994</v>
      </c>
      <c r="D341">
        <v>2</v>
      </c>
      <c r="E341">
        <v>0.33</v>
      </c>
      <c r="F341" t="s">
        <v>76</v>
      </c>
      <c r="G341" t="s">
        <v>76</v>
      </c>
      <c r="H341">
        <v>7</v>
      </c>
      <c r="I341">
        <v>1.17</v>
      </c>
      <c r="J341">
        <v>54</v>
      </c>
      <c r="K341">
        <v>9</v>
      </c>
      <c r="L341" t="s">
        <v>76</v>
      </c>
      <c r="M341" t="s">
        <v>76</v>
      </c>
      <c r="N341" t="s">
        <v>76</v>
      </c>
      <c r="O341" t="s">
        <v>76</v>
      </c>
      <c r="P341">
        <v>4</v>
      </c>
      <c r="Q341">
        <v>0.67</v>
      </c>
      <c r="R341">
        <v>1</v>
      </c>
      <c r="S341">
        <v>0.17</v>
      </c>
      <c r="X341" t="s">
        <v>76</v>
      </c>
      <c r="Y341" t="s">
        <v>76</v>
      </c>
      <c r="AB341" t="s">
        <v>76</v>
      </c>
      <c r="AC341" t="s">
        <v>76</v>
      </c>
      <c r="AD341" t="s">
        <v>76</v>
      </c>
      <c r="AE341" t="s">
        <v>76</v>
      </c>
      <c r="AF341">
        <v>2</v>
      </c>
      <c r="AG341">
        <v>1</v>
      </c>
      <c r="AH341" t="s">
        <v>172</v>
      </c>
      <c r="AI341" t="s">
        <v>172</v>
      </c>
      <c r="AJ341" t="s">
        <v>172</v>
      </c>
      <c r="AK341" t="s">
        <v>172</v>
      </c>
      <c r="AL341" t="s">
        <v>172</v>
      </c>
      <c r="AM341" t="s">
        <v>172</v>
      </c>
      <c r="AN341" t="s">
        <v>172</v>
      </c>
      <c r="AO341" t="s">
        <v>172</v>
      </c>
      <c r="AP341" t="s">
        <v>172</v>
      </c>
      <c r="AQ341" t="s">
        <v>172</v>
      </c>
      <c r="AR341">
        <v>25</v>
      </c>
      <c r="AS341">
        <v>2.5</v>
      </c>
    </row>
    <row r="342" spans="1:45" x14ac:dyDescent="0.15">
      <c r="A342" t="s">
        <v>503</v>
      </c>
      <c r="B342">
        <v>441</v>
      </c>
      <c r="C342">
        <v>55.13</v>
      </c>
      <c r="D342" t="s">
        <v>76</v>
      </c>
      <c r="E342" t="s">
        <v>76</v>
      </c>
      <c r="F342" t="s">
        <v>76</v>
      </c>
      <c r="G342" t="s">
        <v>76</v>
      </c>
      <c r="H342">
        <v>13</v>
      </c>
      <c r="I342">
        <v>2.6</v>
      </c>
      <c r="J342">
        <v>31</v>
      </c>
      <c r="K342">
        <v>6.2</v>
      </c>
      <c r="L342">
        <v>2</v>
      </c>
      <c r="M342">
        <v>0.4</v>
      </c>
      <c r="N342">
        <v>2</v>
      </c>
      <c r="O342">
        <v>0.4</v>
      </c>
      <c r="P342">
        <v>4</v>
      </c>
      <c r="Q342">
        <v>0.8</v>
      </c>
      <c r="R342" t="s">
        <v>76</v>
      </c>
      <c r="S342" t="s">
        <v>76</v>
      </c>
      <c r="X342" t="s">
        <v>76</v>
      </c>
      <c r="Y342" t="s">
        <v>76</v>
      </c>
      <c r="AB342" t="s">
        <v>76</v>
      </c>
      <c r="AC342" t="s">
        <v>76</v>
      </c>
      <c r="AD342" t="s">
        <v>76</v>
      </c>
      <c r="AE342" t="s">
        <v>76</v>
      </c>
      <c r="AF342" t="s">
        <v>76</v>
      </c>
      <c r="AG342" t="s">
        <v>76</v>
      </c>
      <c r="AH342" t="s">
        <v>172</v>
      </c>
      <c r="AI342" t="s">
        <v>172</v>
      </c>
      <c r="AJ342" t="s">
        <v>172</v>
      </c>
      <c r="AK342" t="s">
        <v>172</v>
      </c>
      <c r="AL342" t="s">
        <v>172</v>
      </c>
      <c r="AM342" t="s">
        <v>172</v>
      </c>
      <c r="AN342" t="s">
        <v>172</v>
      </c>
      <c r="AO342" t="s">
        <v>172</v>
      </c>
      <c r="AP342" t="s">
        <v>172</v>
      </c>
      <c r="AQ342" t="s">
        <v>172</v>
      </c>
      <c r="AR342">
        <v>40</v>
      </c>
      <c r="AS342">
        <v>5</v>
      </c>
    </row>
    <row r="343" spans="1:45" x14ac:dyDescent="0.15">
      <c r="A343" t="s">
        <v>504</v>
      </c>
      <c r="B343">
        <v>408</v>
      </c>
      <c r="C343">
        <v>58.29</v>
      </c>
      <c r="D343">
        <v>5</v>
      </c>
      <c r="E343">
        <v>1.25</v>
      </c>
      <c r="F343">
        <v>9</v>
      </c>
      <c r="G343">
        <v>2.25</v>
      </c>
      <c r="H343">
        <v>4</v>
      </c>
      <c r="I343">
        <v>1</v>
      </c>
      <c r="J343">
        <v>32</v>
      </c>
      <c r="K343">
        <v>8</v>
      </c>
      <c r="L343" t="s">
        <v>76</v>
      </c>
      <c r="M343" t="s">
        <v>76</v>
      </c>
      <c r="N343" t="s">
        <v>76</v>
      </c>
      <c r="O343" t="s">
        <v>76</v>
      </c>
      <c r="P343">
        <v>2</v>
      </c>
      <c r="Q343">
        <v>0.5</v>
      </c>
      <c r="R343">
        <v>1</v>
      </c>
      <c r="S343">
        <v>0.25</v>
      </c>
      <c r="X343" t="s">
        <v>76</v>
      </c>
      <c r="Y343" t="s">
        <v>76</v>
      </c>
      <c r="AB343" t="s">
        <v>76</v>
      </c>
      <c r="AC343" t="s">
        <v>76</v>
      </c>
      <c r="AD343" t="s">
        <v>76</v>
      </c>
      <c r="AE343" t="s">
        <v>76</v>
      </c>
      <c r="AF343" t="s">
        <v>76</v>
      </c>
      <c r="AG343" t="s">
        <v>76</v>
      </c>
      <c r="AH343" t="s">
        <v>76</v>
      </c>
      <c r="AI343" t="s">
        <v>76</v>
      </c>
      <c r="AJ343" t="s">
        <v>76</v>
      </c>
      <c r="AK343" t="s">
        <v>76</v>
      </c>
      <c r="AL343">
        <v>1</v>
      </c>
      <c r="AM343">
        <v>1</v>
      </c>
      <c r="AN343" t="s">
        <v>76</v>
      </c>
      <c r="AO343" t="s">
        <v>76</v>
      </c>
      <c r="AP343" t="s">
        <v>76</v>
      </c>
      <c r="AQ343" t="s">
        <v>76</v>
      </c>
      <c r="AR343">
        <v>28</v>
      </c>
      <c r="AS343">
        <v>4</v>
      </c>
    </row>
    <row r="344" spans="1:45" x14ac:dyDescent="0.15">
      <c r="A344" t="s">
        <v>505</v>
      </c>
      <c r="B344">
        <v>276</v>
      </c>
      <c r="C344">
        <v>46</v>
      </c>
      <c r="D344" t="s">
        <v>76</v>
      </c>
      <c r="E344" t="s">
        <v>76</v>
      </c>
      <c r="F344" t="s">
        <v>76</v>
      </c>
      <c r="G344" t="s">
        <v>76</v>
      </c>
      <c r="H344">
        <v>4</v>
      </c>
      <c r="I344">
        <v>1</v>
      </c>
      <c r="J344">
        <v>24</v>
      </c>
      <c r="K344">
        <v>6</v>
      </c>
      <c r="L344" t="s">
        <v>76</v>
      </c>
      <c r="M344" t="s">
        <v>76</v>
      </c>
      <c r="N344">
        <v>1</v>
      </c>
      <c r="O344">
        <v>0.25</v>
      </c>
      <c r="P344">
        <v>3</v>
      </c>
      <c r="Q344">
        <v>0.75</v>
      </c>
      <c r="R344" t="s">
        <v>76</v>
      </c>
      <c r="S344" t="s">
        <v>76</v>
      </c>
      <c r="X344" t="s">
        <v>76</v>
      </c>
      <c r="Y344" t="s">
        <v>76</v>
      </c>
      <c r="AB344" t="s">
        <v>76</v>
      </c>
      <c r="AC344" t="s">
        <v>76</v>
      </c>
      <c r="AD344" t="s">
        <v>76</v>
      </c>
      <c r="AE344" t="s">
        <v>76</v>
      </c>
      <c r="AF344" t="s">
        <v>76</v>
      </c>
      <c r="AG344" t="s">
        <v>76</v>
      </c>
      <c r="AH344" t="s">
        <v>76</v>
      </c>
      <c r="AI344" t="s">
        <v>76</v>
      </c>
      <c r="AJ344" t="s">
        <v>76</v>
      </c>
      <c r="AK344" t="s">
        <v>76</v>
      </c>
      <c r="AL344">
        <v>4</v>
      </c>
      <c r="AM344">
        <v>4</v>
      </c>
      <c r="AN344" t="s">
        <v>76</v>
      </c>
      <c r="AO344" t="s">
        <v>76</v>
      </c>
      <c r="AP344" t="s">
        <v>76</v>
      </c>
      <c r="AQ344" t="s">
        <v>76</v>
      </c>
      <c r="AR344">
        <v>20</v>
      </c>
      <c r="AS344">
        <v>3.33</v>
      </c>
    </row>
    <row r="345" spans="1:45" x14ac:dyDescent="0.15">
      <c r="A345" t="s">
        <v>506</v>
      </c>
      <c r="B345">
        <v>292</v>
      </c>
      <c r="C345">
        <v>58.4</v>
      </c>
      <c r="D345">
        <v>1</v>
      </c>
      <c r="E345">
        <v>0.33</v>
      </c>
      <c r="F345">
        <v>2</v>
      </c>
      <c r="G345">
        <v>0.67</v>
      </c>
      <c r="H345">
        <v>2</v>
      </c>
      <c r="I345">
        <v>0.67</v>
      </c>
      <c r="J345" t="s">
        <v>76</v>
      </c>
      <c r="K345" t="s">
        <v>76</v>
      </c>
      <c r="L345" t="s">
        <v>76</v>
      </c>
      <c r="M345" t="s">
        <v>76</v>
      </c>
      <c r="N345" t="s">
        <v>76</v>
      </c>
      <c r="O345" t="s">
        <v>76</v>
      </c>
      <c r="P345" t="s">
        <v>76</v>
      </c>
      <c r="Q345" t="s">
        <v>76</v>
      </c>
      <c r="R345" t="s">
        <v>76</v>
      </c>
      <c r="S345" t="s">
        <v>76</v>
      </c>
      <c r="X345" t="s">
        <v>76</v>
      </c>
      <c r="Y345" t="s">
        <v>76</v>
      </c>
      <c r="AB345" t="s">
        <v>76</v>
      </c>
      <c r="AC345" t="s">
        <v>76</v>
      </c>
      <c r="AD345" t="s">
        <v>76</v>
      </c>
      <c r="AE345" t="s">
        <v>76</v>
      </c>
      <c r="AF345">
        <v>1</v>
      </c>
      <c r="AG345">
        <v>1</v>
      </c>
      <c r="AH345" t="s">
        <v>76</v>
      </c>
      <c r="AI345" t="s">
        <v>76</v>
      </c>
      <c r="AJ345" t="s">
        <v>76</v>
      </c>
      <c r="AK345" t="s">
        <v>76</v>
      </c>
      <c r="AL345" t="s">
        <v>76</v>
      </c>
      <c r="AM345" t="s">
        <v>76</v>
      </c>
      <c r="AN345" t="s">
        <v>76</v>
      </c>
      <c r="AO345" t="s">
        <v>76</v>
      </c>
      <c r="AP345" t="s">
        <v>76</v>
      </c>
      <c r="AQ345" t="s">
        <v>76</v>
      </c>
      <c r="AR345">
        <v>44</v>
      </c>
      <c r="AS345">
        <v>8.8000000000000007</v>
      </c>
    </row>
    <row r="346" spans="1:45" x14ac:dyDescent="0.15">
      <c r="A346" t="s">
        <v>507</v>
      </c>
      <c r="B346">
        <v>1073</v>
      </c>
      <c r="C346">
        <v>63.12</v>
      </c>
      <c r="D346">
        <v>5</v>
      </c>
      <c r="E346">
        <v>0.5</v>
      </c>
      <c r="F346">
        <v>55</v>
      </c>
      <c r="G346">
        <v>5.5</v>
      </c>
      <c r="H346">
        <v>12</v>
      </c>
      <c r="I346">
        <v>1.2</v>
      </c>
      <c r="J346">
        <v>27</v>
      </c>
      <c r="K346">
        <v>2.7</v>
      </c>
      <c r="L346">
        <v>1</v>
      </c>
      <c r="M346">
        <v>0.1</v>
      </c>
      <c r="N346">
        <v>1</v>
      </c>
      <c r="O346">
        <v>0.1</v>
      </c>
      <c r="P346">
        <v>4</v>
      </c>
      <c r="Q346">
        <v>0.4</v>
      </c>
      <c r="R346" t="s">
        <v>76</v>
      </c>
      <c r="S346" t="s">
        <v>76</v>
      </c>
      <c r="X346" t="s">
        <v>76</v>
      </c>
      <c r="Y346" t="s">
        <v>76</v>
      </c>
      <c r="AB346" t="s">
        <v>76</v>
      </c>
      <c r="AC346" t="s">
        <v>76</v>
      </c>
      <c r="AD346" t="s">
        <v>76</v>
      </c>
      <c r="AE346" t="s">
        <v>76</v>
      </c>
      <c r="AF346">
        <v>4</v>
      </c>
      <c r="AG346">
        <v>1.33</v>
      </c>
      <c r="AH346" t="s">
        <v>76</v>
      </c>
      <c r="AI346" t="s">
        <v>76</v>
      </c>
      <c r="AJ346" t="s">
        <v>76</v>
      </c>
      <c r="AK346" t="s">
        <v>76</v>
      </c>
      <c r="AL346" t="s">
        <v>76</v>
      </c>
      <c r="AM346" t="s">
        <v>76</v>
      </c>
      <c r="AN346" t="s">
        <v>76</v>
      </c>
      <c r="AO346" t="s">
        <v>76</v>
      </c>
      <c r="AP346" t="s">
        <v>76</v>
      </c>
      <c r="AQ346" t="s">
        <v>76</v>
      </c>
      <c r="AR346">
        <v>104</v>
      </c>
      <c r="AS346">
        <v>6.12</v>
      </c>
    </row>
    <row r="347" spans="1:45" x14ac:dyDescent="0.15">
      <c r="A347" t="s">
        <v>508</v>
      </c>
      <c r="B347">
        <v>341</v>
      </c>
      <c r="C347">
        <v>37.89</v>
      </c>
      <c r="D347" t="s">
        <v>76</v>
      </c>
      <c r="E347" t="s">
        <v>76</v>
      </c>
      <c r="F347">
        <v>2</v>
      </c>
      <c r="G347">
        <v>0.4</v>
      </c>
      <c r="H347">
        <v>6</v>
      </c>
      <c r="I347">
        <v>1.2</v>
      </c>
      <c r="J347">
        <v>20</v>
      </c>
      <c r="K347">
        <v>4</v>
      </c>
      <c r="L347" t="s">
        <v>76</v>
      </c>
      <c r="M347" t="s">
        <v>76</v>
      </c>
      <c r="N347" t="s">
        <v>76</v>
      </c>
      <c r="O347" t="s">
        <v>76</v>
      </c>
      <c r="P347">
        <v>1</v>
      </c>
      <c r="Q347">
        <v>0.2</v>
      </c>
      <c r="R347">
        <v>2</v>
      </c>
      <c r="S347">
        <v>0.4</v>
      </c>
      <c r="X347" t="s">
        <v>76</v>
      </c>
      <c r="Y347" t="s">
        <v>76</v>
      </c>
      <c r="AB347">
        <v>1</v>
      </c>
      <c r="AC347">
        <v>0.2</v>
      </c>
      <c r="AD347" t="s">
        <v>76</v>
      </c>
      <c r="AE347" t="s">
        <v>76</v>
      </c>
      <c r="AF347" t="s">
        <v>76</v>
      </c>
      <c r="AG347" t="s">
        <v>76</v>
      </c>
      <c r="AH347" t="s">
        <v>76</v>
      </c>
      <c r="AI347" t="s">
        <v>76</v>
      </c>
      <c r="AJ347" t="s">
        <v>76</v>
      </c>
      <c r="AK347" t="s">
        <v>76</v>
      </c>
      <c r="AL347">
        <v>1</v>
      </c>
      <c r="AM347">
        <v>1</v>
      </c>
      <c r="AN347" t="s">
        <v>76</v>
      </c>
      <c r="AO347" t="s">
        <v>76</v>
      </c>
      <c r="AP347" t="s">
        <v>76</v>
      </c>
      <c r="AQ347" t="s">
        <v>76</v>
      </c>
      <c r="AR347">
        <v>41</v>
      </c>
      <c r="AS347">
        <v>4.5599999999999996</v>
      </c>
    </row>
    <row r="348" spans="1:45" x14ac:dyDescent="0.15">
      <c r="A348" t="s">
        <v>509</v>
      </c>
      <c r="B348">
        <v>373</v>
      </c>
      <c r="C348">
        <v>53.29</v>
      </c>
      <c r="D348">
        <v>1</v>
      </c>
      <c r="E348">
        <v>0.25</v>
      </c>
      <c r="F348" t="s">
        <v>76</v>
      </c>
      <c r="G348" t="s">
        <v>76</v>
      </c>
      <c r="H348">
        <v>10</v>
      </c>
      <c r="I348">
        <v>2.5</v>
      </c>
      <c r="J348">
        <v>14</v>
      </c>
      <c r="K348">
        <v>3.5</v>
      </c>
      <c r="L348" t="s">
        <v>76</v>
      </c>
      <c r="M348" t="s">
        <v>76</v>
      </c>
      <c r="N348" t="s">
        <v>76</v>
      </c>
      <c r="O348" t="s">
        <v>76</v>
      </c>
      <c r="P348" t="s">
        <v>76</v>
      </c>
      <c r="Q348" t="s">
        <v>76</v>
      </c>
      <c r="R348" t="s">
        <v>76</v>
      </c>
      <c r="S348" t="s">
        <v>76</v>
      </c>
      <c r="X348" t="s">
        <v>76</v>
      </c>
      <c r="Y348" t="s">
        <v>76</v>
      </c>
      <c r="AB348">
        <v>1</v>
      </c>
      <c r="AC348">
        <v>0.25</v>
      </c>
      <c r="AD348" t="s">
        <v>172</v>
      </c>
      <c r="AE348" t="s">
        <v>172</v>
      </c>
      <c r="AF348" t="s">
        <v>172</v>
      </c>
      <c r="AG348" t="s">
        <v>172</v>
      </c>
      <c r="AH348" t="s">
        <v>172</v>
      </c>
      <c r="AI348" t="s">
        <v>172</v>
      </c>
      <c r="AJ348" t="s">
        <v>172</v>
      </c>
      <c r="AK348" t="s">
        <v>172</v>
      </c>
      <c r="AL348" t="s">
        <v>172</v>
      </c>
      <c r="AM348" t="s">
        <v>172</v>
      </c>
      <c r="AN348" t="s">
        <v>172</v>
      </c>
      <c r="AO348" t="s">
        <v>172</v>
      </c>
      <c r="AP348" t="s">
        <v>172</v>
      </c>
      <c r="AQ348" t="s">
        <v>172</v>
      </c>
      <c r="AR348">
        <v>41</v>
      </c>
      <c r="AS348">
        <v>5.86</v>
      </c>
    </row>
    <row r="349" spans="1:45" x14ac:dyDescent="0.15">
      <c r="A349" t="s">
        <v>510</v>
      </c>
      <c r="B349">
        <v>303</v>
      </c>
      <c r="C349">
        <v>50.5</v>
      </c>
      <c r="D349" t="s">
        <v>76</v>
      </c>
      <c r="E349" t="s">
        <v>76</v>
      </c>
      <c r="F349" t="s">
        <v>76</v>
      </c>
      <c r="G349" t="s">
        <v>76</v>
      </c>
      <c r="H349" t="s">
        <v>76</v>
      </c>
      <c r="I349" t="s">
        <v>76</v>
      </c>
      <c r="J349">
        <v>5</v>
      </c>
      <c r="K349">
        <v>1.25</v>
      </c>
      <c r="L349" t="s">
        <v>76</v>
      </c>
      <c r="M349" t="s">
        <v>76</v>
      </c>
      <c r="N349">
        <v>5</v>
      </c>
      <c r="O349">
        <v>1.25</v>
      </c>
      <c r="P349" t="s">
        <v>76</v>
      </c>
      <c r="Q349" t="s">
        <v>76</v>
      </c>
      <c r="R349" t="s">
        <v>76</v>
      </c>
      <c r="S349" t="s">
        <v>76</v>
      </c>
      <c r="X349" t="s">
        <v>76</v>
      </c>
      <c r="Y349" t="s">
        <v>76</v>
      </c>
      <c r="AB349" t="s">
        <v>76</v>
      </c>
      <c r="AC349" t="s">
        <v>76</v>
      </c>
      <c r="AD349" t="s">
        <v>76</v>
      </c>
      <c r="AE349" t="s">
        <v>76</v>
      </c>
      <c r="AF349" t="s">
        <v>76</v>
      </c>
      <c r="AG349" t="s">
        <v>76</v>
      </c>
      <c r="AH349" t="s">
        <v>76</v>
      </c>
      <c r="AI349" t="s">
        <v>76</v>
      </c>
      <c r="AJ349" t="s">
        <v>76</v>
      </c>
      <c r="AK349" t="s">
        <v>76</v>
      </c>
      <c r="AL349">
        <v>2</v>
      </c>
      <c r="AM349">
        <v>2</v>
      </c>
      <c r="AN349" t="s">
        <v>76</v>
      </c>
      <c r="AO349" t="s">
        <v>76</v>
      </c>
      <c r="AP349" t="s">
        <v>76</v>
      </c>
      <c r="AQ349" t="s">
        <v>76</v>
      </c>
      <c r="AR349">
        <v>36</v>
      </c>
      <c r="AS349">
        <v>6</v>
      </c>
    </row>
    <row r="350" spans="1:45" x14ac:dyDescent="0.15">
      <c r="A350" t="s">
        <v>511</v>
      </c>
      <c r="B350">
        <v>2210</v>
      </c>
      <c r="C350">
        <v>76.209999999999994</v>
      </c>
      <c r="D350">
        <v>12</v>
      </c>
      <c r="E350">
        <v>0.63</v>
      </c>
      <c r="F350">
        <v>4</v>
      </c>
      <c r="G350">
        <v>0.21</v>
      </c>
      <c r="H350">
        <v>31</v>
      </c>
      <c r="I350">
        <v>1.63</v>
      </c>
      <c r="J350">
        <v>95</v>
      </c>
      <c r="K350">
        <v>5</v>
      </c>
      <c r="L350">
        <v>14</v>
      </c>
      <c r="M350">
        <v>0.74</v>
      </c>
      <c r="N350">
        <v>6</v>
      </c>
      <c r="O350">
        <v>0.32</v>
      </c>
      <c r="P350" t="s">
        <v>76</v>
      </c>
      <c r="Q350" t="s">
        <v>76</v>
      </c>
      <c r="R350">
        <v>5</v>
      </c>
      <c r="S350">
        <v>0.26</v>
      </c>
      <c r="X350" t="s">
        <v>76</v>
      </c>
      <c r="Y350" t="s">
        <v>76</v>
      </c>
      <c r="AB350">
        <v>1</v>
      </c>
      <c r="AC350">
        <v>0.05</v>
      </c>
      <c r="AD350" t="s">
        <v>76</v>
      </c>
      <c r="AE350" t="s">
        <v>76</v>
      </c>
      <c r="AF350">
        <v>2</v>
      </c>
      <c r="AG350">
        <v>0.4</v>
      </c>
      <c r="AH350" t="s">
        <v>76</v>
      </c>
      <c r="AI350" t="s">
        <v>76</v>
      </c>
      <c r="AJ350" t="s">
        <v>76</v>
      </c>
      <c r="AK350" t="s">
        <v>76</v>
      </c>
      <c r="AL350">
        <v>1</v>
      </c>
      <c r="AM350">
        <v>0.5</v>
      </c>
      <c r="AN350" t="s">
        <v>76</v>
      </c>
      <c r="AO350" t="s">
        <v>76</v>
      </c>
      <c r="AP350" t="s">
        <v>76</v>
      </c>
      <c r="AQ350" t="s">
        <v>76</v>
      </c>
      <c r="AR350">
        <v>126</v>
      </c>
      <c r="AS350">
        <v>4.34</v>
      </c>
    </row>
    <row r="351" spans="1:45" x14ac:dyDescent="0.15">
      <c r="A351" t="s">
        <v>512</v>
      </c>
      <c r="B351" t="s">
        <v>172</v>
      </c>
      <c r="C351" t="s">
        <v>172</v>
      </c>
      <c r="D351" t="s">
        <v>172</v>
      </c>
      <c r="E351" t="s">
        <v>172</v>
      </c>
      <c r="F351" t="s">
        <v>172</v>
      </c>
      <c r="G351" t="s">
        <v>172</v>
      </c>
      <c r="H351" t="s">
        <v>172</v>
      </c>
      <c r="I351" t="s">
        <v>172</v>
      </c>
      <c r="J351" t="s">
        <v>172</v>
      </c>
      <c r="K351" t="s">
        <v>172</v>
      </c>
      <c r="L351" t="s">
        <v>172</v>
      </c>
      <c r="M351" t="s">
        <v>172</v>
      </c>
      <c r="N351" t="s">
        <v>172</v>
      </c>
      <c r="O351" t="s">
        <v>172</v>
      </c>
      <c r="P351" t="s">
        <v>172</v>
      </c>
      <c r="Q351" t="s">
        <v>172</v>
      </c>
      <c r="R351" t="s">
        <v>172</v>
      </c>
      <c r="S351" t="s">
        <v>172</v>
      </c>
      <c r="X351" t="s">
        <v>172</v>
      </c>
      <c r="Y351" t="s">
        <v>172</v>
      </c>
      <c r="AB351" t="s">
        <v>172</v>
      </c>
      <c r="AC351" t="s">
        <v>172</v>
      </c>
      <c r="AD351" t="s">
        <v>172</v>
      </c>
      <c r="AE351" t="s">
        <v>172</v>
      </c>
      <c r="AF351" t="s">
        <v>172</v>
      </c>
      <c r="AG351" t="s">
        <v>172</v>
      </c>
      <c r="AH351" t="s">
        <v>172</v>
      </c>
      <c r="AI351" t="s">
        <v>172</v>
      </c>
      <c r="AJ351" t="s">
        <v>172</v>
      </c>
      <c r="AK351" t="s">
        <v>172</v>
      </c>
      <c r="AL351" t="s">
        <v>172</v>
      </c>
      <c r="AM351" t="s">
        <v>172</v>
      </c>
      <c r="AN351" t="s">
        <v>172</v>
      </c>
      <c r="AO351" t="s">
        <v>172</v>
      </c>
      <c r="AP351" t="s">
        <v>172</v>
      </c>
      <c r="AQ351" t="s">
        <v>172</v>
      </c>
      <c r="AR351" t="s">
        <v>172</v>
      </c>
      <c r="AS351" t="s">
        <v>172</v>
      </c>
    </row>
    <row r="352" spans="1:45" x14ac:dyDescent="0.15">
      <c r="A352" t="s">
        <v>513</v>
      </c>
      <c r="B352">
        <v>185</v>
      </c>
      <c r="C352">
        <v>37</v>
      </c>
      <c r="D352">
        <v>2</v>
      </c>
      <c r="E352">
        <v>0.67</v>
      </c>
      <c r="F352">
        <v>3</v>
      </c>
      <c r="G352">
        <v>1</v>
      </c>
      <c r="H352">
        <v>2</v>
      </c>
      <c r="I352">
        <v>0.67</v>
      </c>
      <c r="J352">
        <v>12</v>
      </c>
      <c r="K352">
        <v>4</v>
      </c>
      <c r="L352" t="s">
        <v>76</v>
      </c>
      <c r="M352" t="s">
        <v>76</v>
      </c>
      <c r="N352">
        <v>5</v>
      </c>
      <c r="O352">
        <v>1.67</v>
      </c>
      <c r="P352" t="s">
        <v>76</v>
      </c>
      <c r="Q352" t="s">
        <v>76</v>
      </c>
      <c r="R352">
        <v>1</v>
      </c>
      <c r="S352">
        <v>0.33</v>
      </c>
      <c r="X352" t="s">
        <v>76</v>
      </c>
      <c r="Y352" t="s">
        <v>76</v>
      </c>
      <c r="AB352" t="s">
        <v>76</v>
      </c>
      <c r="AC352" t="s">
        <v>76</v>
      </c>
      <c r="AD352" t="s">
        <v>76</v>
      </c>
      <c r="AE352" t="s">
        <v>76</v>
      </c>
      <c r="AF352" t="s">
        <v>76</v>
      </c>
      <c r="AG352" t="s">
        <v>76</v>
      </c>
      <c r="AH352" t="s">
        <v>76</v>
      </c>
      <c r="AI352" t="s">
        <v>76</v>
      </c>
      <c r="AJ352" t="s">
        <v>76</v>
      </c>
      <c r="AK352" t="s">
        <v>76</v>
      </c>
      <c r="AL352" t="s">
        <v>76</v>
      </c>
      <c r="AM352" t="s">
        <v>76</v>
      </c>
      <c r="AN352" t="s">
        <v>76</v>
      </c>
      <c r="AO352" t="s">
        <v>76</v>
      </c>
      <c r="AP352" t="s">
        <v>76</v>
      </c>
      <c r="AQ352" t="s">
        <v>76</v>
      </c>
      <c r="AR352">
        <v>16</v>
      </c>
      <c r="AS352">
        <v>3.2</v>
      </c>
    </row>
    <row r="353" spans="1:45" x14ac:dyDescent="0.15">
      <c r="A353" t="s">
        <v>514</v>
      </c>
      <c r="B353">
        <v>15</v>
      </c>
      <c r="C353">
        <v>15</v>
      </c>
      <c r="D353">
        <v>4</v>
      </c>
      <c r="E353">
        <v>4</v>
      </c>
      <c r="F353" t="s">
        <v>76</v>
      </c>
      <c r="G353" t="s">
        <v>76</v>
      </c>
      <c r="H353" t="s">
        <v>76</v>
      </c>
      <c r="I353" t="s">
        <v>76</v>
      </c>
      <c r="J353">
        <v>1</v>
      </c>
      <c r="K353">
        <v>1</v>
      </c>
      <c r="L353" t="s">
        <v>76</v>
      </c>
      <c r="M353" t="s">
        <v>76</v>
      </c>
      <c r="N353" t="s">
        <v>76</v>
      </c>
      <c r="O353" t="s">
        <v>76</v>
      </c>
      <c r="P353" t="s">
        <v>76</v>
      </c>
      <c r="Q353" t="s">
        <v>76</v>
      </c>
      <c r="R353" t="s">
        <v>76</v>
      </c>
      <c r="S353" t="s">
        <v>76</v>
      </c>
      <c r="X353" t="s">
        <v>76</v>
      </c>
      <c r="Y353" t="s">
        <v>76</v>
      </c>
      <c r="AB353" t="s">
        <v>76</v>
      </c>
      <c r="AC353" t="s">
        <v>76</v>
      </c>
      <c r="AD353" t="s">
        <v>76</v>
      </c>
      <c r="AE353" t="s">
        <v>76</v>
      </c>
      <c r="AF353" t="s">
        <v>76</v>
      </c>
      <c r="AG353" t="s">
        <v>76</v>
      </c>
      <c r="AH353" t="s">
        <v>76</v>
      </c>
      <c r="AI353" t="s">
        <v>76</v>
      </c>
      <c r="AJ353" t="s">
        <v>76</v>
      </c>
      <c r="AK353" t="s">
        <v>76</v>
      </c>
      <c r="AL353">
        <v>2</v>
      </c>
      <c r="AM353">
        <v>2</v>
      </c>
      <c r="AN353" t="s">
        <v>76</v>
      </c>
      <c r="AO353" t="s">
        <v>76</v>
      </c>
      <c r="AP353" t="s">
        <v>76</v>
      </c>
      <c r="AQ353" t="s">
        <v>76</v>
      </c>
      <c r="AR353" t="s">
        <v>76</v>
      </c>
      <c r="AS353" t="s">
        <v>76</v>
      </c>
    </row>
    <row r="354" spans="1:45" x14ac:dyDescent="0.15">
      <c r="A354" t="s">
        <v>515</v>
      </c>
      <c r="B354">
        <v>169</v>
      </c>
      <c r="C354">
        <v>84.5</v>
      </c>
      <c r="D354">
        <v>2</v>
      </c>
      <c r="E354">
        <v>2</v>
      </c>
      <c r="F354" t="s">
        <v>76</v>
      </c>
      <c r="G354" t="s">
        <v>76</v>
      </c>
      <c r="H354" t="s">
        <v>76</v>
      </c>
      <c r="I354" t="s">
        <v>76</v>
      </c>
      <c r="J354">
        <v>8</v>
      </c>
      <c r="K354">
        <v>8</v>
      </c>
      <c r="L354" t="s">
        <v>76</v>
      </c>
      <c r="M354" t="s">
        <v>76</v>
      </c>
      <c r="N354" t="s">
        <v>76</v>
      </c>
      <c r="O354" t="s">
        <v>76</v>
      </c>
      <c r="P354" t="s">
        <v>76</v>
      </c>
      <c r="Q354" t="s">
        <v>76</v>
      </c>
      <c r="R354" t="s">
        <v>76</v>
      </c>
      <c r="S354" t="s">
        <v>76</v>
      </c>
      <c r="X354" t="s">
        <v>76</v>
      </c>
      <c r="Y354" t="s">
        <v>76</v>
      </c>
      <c r="AB354" t="s">
        <v>76</v>
      </c>
      <c r="AC354" t="s">
        <v>76</v>
      </c>
      <c r="AD354" t="s">
        <v>172</v>
      </c>
      <c r="AE354" t="s">
        <v>172</v>
      </c>
      <c r="AF354" t="s">
        <v>172</v>
      </c>
      <c r="AG354" t="s">
        <v>172</v>
      </c>
      <c r="AH354" t="s">
        <v>172</v>
      </c>
      <c r="AI354" t="s">
        <v>172</v>
      </c>
      <c r="AJ354" t="s">
        <v>172</v>
      </c>
      <c r="AK354" t="s">
        <v>172</v>
      </c>
      <c r="AL354" t="s">
        <v>172</v>
      </c>
      <c r="AM354" t="s">
        <v>172</v>
      </c>
      <c r="AN354" t="s">
        <v>172</v>
      </c>
      <c r="AO354" t="s">
        <v>172</v>
      </c>
      <c r="AP354" t="s">
        <v>172</v>
      </c>
      <c r="AQ354" t="s">
        <v>172</v>
      </c>
      <c r="AR354">
        <v>2</v>
      </c>
      <c r="AS354">
        <v>1</v>
      </c>
    </row>
    <row r="355" spans="1:45" x14ac:dyDescent="0.15">
      <c r="A355" t="s">
        <v>516</v>
      </c>
      <c r="B355">
        <v>734</v>
      </c>
      <c r="C355">
        <v>146.80000000000001</v>
      </c>
      <c r="D355">
        <v>2</v>
      </c>
      <c r="E355">
        <v>0.5</v>
      </c>
      <c r="F355">
        <v>3</v>
      </c>
      <c r="G355">
        <v>0.75</v>
      </c>
      <c r="H355">
        <v>3</v>
      </c>
      <c r="I355">
        <v>0.75</v>
      </c>
      <c r="J355">
        <v>14</v>
      </c>
      <c r="K355">
        <v>3.5</v>
      </c>
      <c r="L355">
        <v>1</v>
      </c>
      <c r="M355">
        <v>0.25</v>
      </c>
      <c r="N355">
        <v>1</v>
      </c>
      <c r="O355">
        <v>0.25</v>
      </c>
      <c r="P355" t="s">
        <v>76</v>
      </c>
      <c r="Q355" t="s">
        <v>76</v>
      </c>
      <c r="R355" t="s">
        <v>76</v>
      </c>
      <c r="S355" t="s">
        <v>76</v>
      </c>
      <c r="X355" t="s">
        <v>76</v>
      </c>
      <c r="Y355" t="s">
        <v>76</v>
      </c>
      <c r="AB355" t="s">
        <v>76</v>
      </c>
      <c r="AC355" t="s">
        <v>76</v>
      </c>
      <c r="AD355" t="s">
        <v>172</v>
      </c>
      <c r="AE355" t="s">
        <v>172</v>
      </c>
      <c r="AF355" t="s">
        <v>172</v>
      </c>
      <c r="AG355" t="s">
        <v>172</v>
      </c>
      <c r="AH355" t="s">
        <v>172</v>
      </c>
      <c r="AI355" t="s">
        <v>172</v>
      </c>
      <c r="AJ355" t="s">
        <v>172</v>
      </c>
      <c r="AK355" t="s">
        <v>172</v>
      </c>
      <c r="AL355" t="s">
        <v>172</v>
      </c>
      <c r="AM355" t="s">
        <v>172</v>
      </c>
      <c r="AN355" t="s">
        <v>172</v>
      </c>
      <c r="AO355" t="s">
        <v>172</v>
      </c>
      <c r="AP355" t="s">
        <v>172</v>
      </c>
      <c r="AQ355" t="s">
        <v>172</v>
      </c>
      <c r="AR355">
        <v>38</v>
      </c>
      <c r="AS355">
        <v>7.6</v>
      </c>
    </row>
    <row r="356" spans="1:45" x14ac:dyDescent="0.15">
      <c r="A356" t="s">
        <v>517</v>
      </c>
      <c r="B356">
        <v>152</v>
      </c>
      <c r="C356">
        <v>50.67</v>
      </c>
      <c r="D356" t="s">
        <v>76</v>
      </c>
      <c r="E356" t="s">
        <v>76</v>
      </c>
      <c r="F356" t="s">
        <v>76</v>
      </c>
      <c r="G356" t="s">
        <v>76</v>
      </c>
      <c r="H356">
        <v>1</v>
      </c>
      <c r="I356">
        <v>0.5</v>
      </c>
      <c r="J356">
        <v>20</v>
      </c>
      <c r="K356">
        <v>10</v>
      </c>
      <c r="L356" t="s">
        <v>76</v>
      </c>
      <c r="M356" t="s">
        <v>76</v>
      </c>
      <c r="N356" t="s">
        <v>76</v>
      </c>
      <c r="O356" t="s">
        <v>76</v>
      </c>
      <c r="P356" t="s">
        <v>76</v>
      </c>
      <c r="Q356" t="s">
        <v>76</v>
      </c>
      <c r="R356" t="s">
        <v>76</v>
      </c>
      <c r="S356" t="s">
        <v>76</v>
      </c>
      <c r="X356" t="s">
        <v>76</v>
      </c>
      <c r="Y356" t="s">
        <v>76</v>
      </c>
      <c r="AB356" t="s">
        <v>76</v>
      </c>
      <c r="AC356" t="s">
        <v>76</v>
      </c>
      <c r="AD356" t="s">
        <v>172</v>
      </c>
      <c r="AE356" t="s">
        <v>172</v>
      </c>
      <c r="AF356" t="s">
        <v>172</v>
      </c>
      <c r="AG356" t="s">
        <v>172</v>
      </c>
      <c r="AH356" t="s">
        <v>172</v>
      </c>
      <c r="AI356" t="s">
        <v>172</v>
      </c>
      <c r="AJ356" t="s">
        <v>172</v>
      </c>
      <c r="AK356" t="s">
        <v>172</v>
      </c>
      <c r="AL356" t="s">
        <v>172</v>
      </c>
      <c r="AM356" t="s">
        <v>172</v>
      </c>
      <c r="AN356" t="s">
        <v>172</v>
      </c>
      <c r="AO356" t="s">
        <v>172</v>
      </c>
      <c r="AP356" t="s">
        <v>172</v>
      </c>
      <c r="AQ356" t="s">
        <v>172</v>
      </c>
      <c r="AR356">
        <v>6</v>
      </c>
      <c r="AS356">
        <v>2</v>
      </c>
    </row>
    <row r="357" spans="1:45" x14ac:dyDescent="0.15">
      <c r="A357" t="s">
        <v>518</v>
      </c>
      <c r="B357">
        <v>141</v>
      </c>
      <c r="C357">
        <v>70.5</v>
      </c>
      <c r="D357">
        <v>8</v>
      </c>
      <c r="E357">
        <v>8</v>
      </c>
      <c r="F357" t="s">
        <v>76</v>
      </c>
      <c r="G357" t="s">
        <v>76</v>
      </c>
      <c r="H357">
        <v>3</v>
      </c>
      <c r="I357">
        <v>3</v>
      </c>
      <c r="J357">
        <v>3</v>
      </c>
      <c r="K357">
        <v>3</v>
      </c>
      <c r="L357" t="s">
        <v>76</v>
      </c>
      <c r="M357" t="s">
        <v>76</v>
      </c>
      <c r="N357">
        <v>2</v>
      </c>
      <c r="O357">
        <v>2</v>
      </c>
      <c r="P357" t="s">
        <v>76</v>
      </c>
      <c r="Q357" t="s">
        <v>76</v>
      </c>
      <c r="R357" t="s">
        <v>76</v>
      </c>
      <c r="S357" t="s">
        <v>76</v>
      </c>
      <c r="X357" t="s">
        <v>76</v>
      </c>
      <c r="Y357" t="s">
        <v>76</v>
      </c>
      <c r="AB357" t="s">
        <v>76</v>
      </c>
      <c r="AC357" t="s">
        <v>76</v>
      </c>
      <c r="AD357" t="s">
        <v>172</v>
      </c>
      <c r="AE357" t="s">
        <v>172</v>
      </c>
      <c r="AF357" t="s">
        <v>172</v>
      </c>
      <c r="AG357" t="s">
        <v>172</v>
      </c>
      <c r="AH357" t="s">
        <v>172</v>
      </c>
      <c r="AI357" t="s">
        <v>172</v>
      </c>
      <c r="AJ357" t="s">
        <v>172</v>
      </c>
      <c r="AK357" t="s">
        <v>172</v>
      </c>
      <c r="AL357" t="s">
        <v>172</v>
      </c>
      <c r="AM357" t="s">
        <v>172</v>
      </c>
      <c r="AN357" t="s">
        <v>172</v>
      </c>
      <c r="AO357" t="s">
        <v>172</v>
      </c>
      <c r="AP357" t="s">
        <v>172</v>
      </c>
      <c r="AQ357" t="s">
        <v>172</v>
      </c>
      <c r="AR357">
        <v>1</v>
      </c>
      <c r="AS357">
        <v>0.5</v>
      </c>
    </row>
    <row r="358" spans="1:45" x14ac:dyDescent="0.15">
      <c r="A358" t="s">
        <v>519</v>
      </c>
      <c r="B358">
        <v>277</v>
      </c>
      <c r="C358">
        <v>55.4</v>
      </c>
      <c r="D358" t="s">
        <v>76</v>
      </c>
      <c r="E358" t="s">
        <v>76</v>
      </c>
      <c r="F358">
        <v>1</v>
      </c>
      <c r="G358">
        <v>0.25</v>
      </c>
      <c r="H358">
        <v>2</v>
      </c>
      <c r="I358">
        <v>0.5</v>
      </c>
      <c r="J358">
        <v>1</v>
      </c>
      <c r="K358">
        <v>0.25</v>
      </c>
      <c r="L358">
        <v>1</v>
      </c>
      <c r="M358">
        <v>0.25</v>
      </c>
      <c r="N358" t="s">
        <v>76</v>
      </c>
      <c r="O358" t="s">
        <v>76</v>
      </c>
      <c r="P358" t="s">
        <v>76</v>
      </c>
      <c r="Q358" t="s">
        <v>76</v>
      </c>
      <c r="R358">
        <v>1</v>
      </c>
      <c r="S358">
        <v>0.25</v>
      </c>
      <c r="X358" t="s">
        <v>76</v>
      </c>
      <c r="Y358" t="s">
        <v>76</v>
      </c>
      <c r="AB358" t="s">
        <v>76</v>
      </c>
      <c r="AC358" t="s">
        <v>76</v>
      </c>
      <c r="AD358" t="s">
        <v>76</v>
      </c>
      <c r="AE358" t="s">
        <v>76</v>
      </c>
      <c r="AF358">
        <v>1</v>
      </c>
      <c r="AG358">
        <v>0.5</v>
      </c>
      <c r="AH358" t="s">
        <v>76</v>
      </c>
      <c r="AI358" t="s">
        <v>76</v>
      </c>
      <c r="AJ358" t="s">
        <v>76</v>
      </c>
      <c r="AK358" t="s">
        <v>76</v>
      </c>
      <c r="AL358">
        <v>1</v>
      </c>
      <c r="AM358">
        <v>1</v>
      </c>
      <c r="AN358" t="s">
        <v>76</v>
      </c>
      <c r="AO358" t="s">
        <v>76</v>
      </c>
      <c r="AP358">
        <v>2</v>
      </c>
      <c r="AQ358">
        <v>2</v>
      </c>
      <c r="AR358">
        <v>26</v>
      </c>
      <c r="AS358">
        <v>5.2</v>
      </c>
    </row>
    <row r="359" spans="1:45" x14ac:dyDescent="0.15">
      <c r="A359" t="s">
        <v>520</v>
      </c>
      <c r="B359">
        <v>167</v>
      </c>
      <c r="C359">
        <v>83.5</v>
      </c>
      <c r="D359" t="s">
        <v>76</v>
      </c>
      <c r="E359" t="s">
        <v>76</v>
      </c>
      <c r="F359" t="s">
        <v>76</v>
      </c>
      <c r="G359" t="s">
        <v>76</v>
      </c>
      <c r="H359" t="s">
        <v>76</v>
      </c>
      <c r="I359" t="s">
        <v>76</v>
      </c>
      <c r="J359" t="s">
        <v>76</v>
      </c>
      <c r="K359" t="s">
        <v>76</v>
      </c>
      <c r="L359" t="s">
        <v>76</v>
      </c>
      <c r="M359" t="s">
        <v>76</v>
      </c>
      <c r="N359" t="s">
        <v>76</v>
      </c>
      <c r="O359" t="s">
        <v>76</v>
      </c>
      <c r="P359" t="s">
        <v>76</v>
      </c>
      <c r="Q359" t="s">
        <v>76</v>
      </c>
      <c r="R359" t="s">
        <v>76</v>
      </c>
      <c r="S359" t="s">
        <v>76</v>
      </c>
      <c r="X359" t="s">
        <v>76</v>
      </c>
      <c r="Y359" t="s">
        <v>76</v>
      </c>
      <c r="AB359" t="s">
        <v>76</v>
      </c>
      <c r="AC359" t="s">
        <v>76</v>
      </c>
      <c r="AD359" t="s">
        <v>76</v>
      </c>
      <c r="AE359" t="s">
        <v>76</v>
      </c>
      <c r="AF359">
        <v>1</v>
      </c>
      <c r="AG359">
        <v>1</v>
      </c>
      <c r="AH359" t="s">
        <v>172</v>
      </c>
      <c r="AI359" t="s">
        <v>172</v>
      </c>
      <c r="AJ359" t="s">
        <v>172</v>
      </c>
      <c r="AK359" t="s">
        <v>172</v>
      </c>
      <c r="AL359" t="s">
        <v>172</v>
      </c>
      <c r="AM359" t="s">
        <v>172</v>
      </c>
      <c r="AN359" t="s">
        <v>172</v>
      </c>
      <c r="AO359" t="s">
        <v>172</v>
      </c>
      <c r="AP359" t="s">
        <v>172</v>
      </c>
      <c r="AQ359" t="s">
        <v>172</v>
      </c>
      <c r="AR359">
        <v>1</v>
      </c>
      <c r="AS359">
        <v>0.5</v>
      </c>
    </row>
    <row r="360" spans="1:45" x14ac:dyDescent="0.15">
      <c r="A360" t="s">
        <v>521</v>
      </c>
      <c r="B360">
        <v>97</v>
      </c>
      <c r="C360">
        <v>48.5</v>
      </c>
      <c r="D360" t="s">
        <v>76</v>
      </c>
      <c r="E360" t="s">
        <v>76</v>
      </c>
      <c r="F360" t="s">
        <v>76</v>
      </c>
      <c r="G360" t="s">
        <v>76</v>
      </c>
      <c r="H360" t="s">
        <v>76</v>
      </c>
      <c r="I360" t="s">
        <v>76</v>
      </c>
      <c r="J360" t="s">
        <v>76</v>
      </c>
      <c r="K360" t="s">
        <v>76</v>
      </c>
      <c r="L360" t="s">
        <v>76</v>
      </c>
      <c r="M360" t="s">
        <v>76</v>
      </c>
      <c r="N360" t="s">
        <v>76</v>
      </c>
      <c r="O360" t="s">
        <v>76</v>
      </c>
      <c r="P360" t="s">
        <v>76</v>
      </c>
      <c r="Q360" t="s">
        <v>76</v>
      </c>
      <c r="R360" t="s">
        <v>76</v>
      </c>
      <c r="S360" t="s">
        <v>76</v>
      </c>
      <c r="X360" t="s">
        <v>76</v>
      </c>
      <c r="Y360" t="s">
        <v>76</v>
      </c>
      <c r="AB360" t="s">
        <v>76</v>
      </c>
      <c r="AC360" t="s">
        <v>76</v>
      </c>
      <c r="AD360" t="s">
        <v>76</v>
      </c>
      <c r="AE360" t="s">
        <v>76</v>
      </c>
      <c r="AF360">
        <v>1</v>
      </c>
      <c r="AG360">
        <v>1</v>
      </c>
      <c r="AH360" t="s">
        <v>172</v>
      </c>
      <c r="AI360" t="s">
        <v>172</v>
      </c>
      <c r="AJ360" t="s">
        <v>172</v>
      </c>
      <c r="AK360" t="s">
        <v>172</v>
      </c>
      <c r="AL360" t="s">
        <v>172</v>
      </c>
      <c r="AM360" t="s">
        <v>172</v>
      </c>
      <c r="AN360" t="s">
        <v>172</v>
      </c>
      <c r="AO360" t="s">
        <v>172</v>
      </c>
      <c r="AP360" t="s">
        <v>172</v>
      </c>
      <c r="AQ360" t="s">
        <v>172</v>
      </c>
      <c r="AR360">
        <v>9</v>
      </c>
      <c r="AS360">
        <v>4.5</v>
      </c>
    </row>
    <row r="361" spans="1:45" x14ac:dyDescent="0.15">
      <c r="A361" t="s">
        <v>522</v>
      </c>
      <c r="B361">
        <v>253</v>
      </c>
      <c r="C361">
        <v>63.25</v>
      </c>
      <c r="D361">
        <v>4</v>
      </c>
      <c r="E361">
        <v>1.33</v>
      </c>
      <c r="F361" t="s">
        <v>76</v>
      </c>
      <c r="G361" t="s">
        <v>76</v>
      </c>
      <c r="H361">
        <v>2</v>
      </c>
      <c r="I361">
        <v>0.67</v>
      </c>
      <c r="J361">
        <v>9</v>
      </c>
      <c r="K361">
        <v>3</v>
      </c>
      <c r="L361">
        <v>2</v>
      </c>
      <c r="M361">
        <v>0.67</v>
      </c>
      <c r="N361" t="s">
        <v>76</v>
      </c>
      <c r="O361" t="s">
        <v>76</v>
      </c>
      <c r="P361" t="s">
        <v>76</v>
      </c>
      <c r="Q361" t="s">
        <v>76</v>
      </c>
      <c r="R361" t="s">
        <v>76</v>
      </c>
      <c r="S361" t="s">
        <v>76</v>
      </c>
      <c r="X361" t="s">
        <v>76</v>
      </c>
      <c r="Y361" t="s">
        <v>76</v>
      </c>
      <c r="AB361">
        <v>1</v>
      </c>
      <c r="AC361">
        <v>0.33</v>
      </c>
      <c r="AD361" t="s">
        <v>76</v>
      </c>
      <c r="AE361" t="s">
        <v>76</v>
      </c>
      <c r="AF361">
        <v>3</v>
      </c>
      <c r="AG361">
        <v>3</v>
      </c>
      <c r="AH361" t="s">
        <v>172</v>
      </c>
      <c r="AI361" t="s">
        <v>172</v>
      </c>
      <c r="AJ361" t="s">
        <v>172</v>
      </c>
      <c r="AK361" t="s">
        <v>172</v>
      </c>
      <c r="AL361" t="s">
        <v>172</v>
      </c>
      <c r="AM361" t="s">
        <v>172</v>
      </c>
      <c r="AN361" t="s">
        <v>172</v>
      </c>
      <c r="AO361" t="s">
        <v>172</v>
      </c>
      <c r="AP361" t="s">
        <v>172</v>
      </c>
      <c r="AQ361" t="s">
        <v>172</v>
      </c>
      <c r="AR361">
        <v>3</v>
      </c>
      <c r="AS361">
        <v>0.75</v>
      </c>
    </row>
    <row r="362" spans="1:45" x14ac:dyDescent="0.15">
      <c r="A362" t="s">
        <v>523</v>
      </c>
      <c r="B362">
        <v>137</v>
      </c>
      <c r="C362">
        <v>45.67</v>
      </c>
      <c r="D362">
        <v>5</v>
      </c>
      <c r="E362">
        <v>2.5</v>
      </c>
      <c r="F362" t="s">
        <v>76</v>
      </c>
      <c r="G362" t="s">
        <v>76</v>
      </c>
      <c r="H362">
        <v>4</v>
      </c>
      <c r="I362">
        <v>2</v>
      </c>
      <c r="J362">
        <v>4</v>
      </c>
      <c r="K362">
        <v>2</v>
      </c>
      <c r="L362" t="s">
        <v>76</v>
      </c>
      <c r="M362" t="s">
        <v>76</v>
      </c>
      <c r="N362" t="s">
        <v>76</v>
      </c>
      <c r="O362" t="s">
        <v>76</v>
      </c>
      <c r="P362" t="s">
        <v>76</v>
      </c>
      <c r="Q362" t="s">
        <v>76</v>
      </c>
      <c r="R362">
        <v>1</v>
      </c>
      <c r="S362">
        <v>0.5</v>
      </c>
      <c r="X362" t="s">
        <v>76</v>
      </c>
      <c r="Y362" t="s">
        <v>76</v>
      </c>
      <c r="AB362" t="s">
        <v>76</v>
      </c>
      <c r="AC362" t="s">
        <v>76</v>
      </c>
      <c r="AD362" t="s">
        <v>172</v>
      </c>
      <c r="AE362" t="s">
        <v>172</v>
      </c>
      <c r="AF362" t="s">
        <v>172</v>
      </c>
      <c r="AG362" t="s">
        <v>172</v>
      </c>
      <c r="AH362" t="s">
        <v>172</v>
      </c>
      <c r="AI362" t="s">
        <v>172</v>
      </c>
      <c r="AJ362" t="s">
        <v>172</v>
      </c>
      <c r="AK362" t="s">
        <v>172</v>
      </c>
      <c r="AL362" t="s">
        <v>172</v>
      </c>
      <c r="AM362" t="s">
        <v>172</v>
      </c>
      <c r="AN362" t="s">
        <v>172</v>
      </c>
      <c r="AO362" t="s">
        <v>172</v>
      </c>
      <c r="AP362" t="s">
        <v>172</v>
      </c>
      <c r="AQ362" t="s">
        <v>172</v>
      </c>
      <c r="AR362">
        <v>4</v>
      </c>
      <c r="AS362">
        <v>1.33</v>
      </c>
    </row>
    <row r="363" spans="1:45" x14ac:dyDescent="0.15">
      <c r="A363" t="s">
        <v>524</v>
      </c>
      <c r="B363">
        <v>36</v>
      </c>
      <c r="C363">
        <v>12</v>
      </c>
      <c r="D363" t="s">
        <v>76</v>
      </c>
      <c r="E363" t="s">
        <v>76</v>
      </c>
      <c r="F363" t="s">
        <v>76</v>
      </c>
      <c r="G363" t="s">
        <v>76</v>
      </c>
      <c r="H363">
        <v>4</v>
      </c>
      <c r="I363">
        <v>2</v>
      </c>
      <c r="J363" t="s">
        <v>76</v>
      </c>
      <c r="K363" t="s">
        <v>76</v>
      </c>
      <c r="L363" t="s">
        <v>76</v>
      </c>
      <c r="M363" t="s">
        <v>76</v>
      </c>
      <c r="N363" t="s">
        <v>76</v>
      </c>
      <c r="O363" t="s">
        <v>76</v>
      </c>
      <c r="P363" t="s">
        <v>76</v>
      </c>
      <c r="Q363" t="s">
        <v>76</v>
      </c>
      <c r="R363">
        <v>2</v>
      </c>
      <c r="S363">
        <v>1</v>
      </c>
      <c r="X363" t="s">
        <v>76</v>
      </c>
      <c r="Y363" t="s">
        <v>76</v>
      </c>
      <c r="AB363" t="s">
        <v>76</v>
      </c>
      <c r="AC363" t="s">
        <v>76</v>
      </c>
      <c r="AD363" t="s">
        <v>172</v>
      </c>
      <c r="AE363" t="s">
        <v>172</v>
      </c>
      <c r="AF363" t="s">
        <v>172</v>
      </c>
      <c r="AG363" t="s">
        <v>172</v>
      </c>
      <c r="AH363" t="s">
        <v>172</v>
      </c>
      <c r="AI363" t="s">
        <v>172</v>
      </c>
      <c r="AJ363" t="s">
        <v>172</v>
      </c>
      <c r="AK363" t="s">
        <v>172</v>
      </c>
      <c r="AL363" t="s">
        <v>172</v>
      </c>
      <c r="AM363" t="s">
        <v>172</v>
      </c>
      <c r="AN363" t="s">
        <v>172</v>
      </c>
      <c r="AO363" t="s">
        <v>172</v>
      </c>
      <c r="AP363" t="s">
        <v>172</v>
      </c>
      <c r="AQ363" t="s">
        <v>172</v>
      </c>
      <c r="AR363">
        <v>2</v>
      </c>
      <c r="AS363">
        <v>0.67</v>
      </c>
    </row>
    <row r="364" spans="1:45" x14ac:dyDescent="0.15">
      <c r="A364" t="s">
        <v>525</v>
      </c>
      <c r="B364">
        <v>479</v>
      </c>
      <c r="C364">
        <v>159.66999999999999</v>
      </c>
      <c r="D364">
        <v>24</v>
      </c>
      <c r="E364">
        <v>12</v>
      </c>
      <c r="F364" t="s">
        <v>76</v>
      </c>
      <c r="G364" t="s">
        <v>76</v>
      </c>
      <c r="H364">
        <v>1</v>
      </c>
      <c r="I364">
        <v>0.5</v>
      </c>
      <c r="J364">
        <v>15</v>
      </c>
      <c r="K364">
        <v>7.5</v>
      </c>
      <c r="L364">
        <v>2</v>
      </c>
      <c r="M364">
        <v>1</v>
      </c>
      <c r="N364">
        <v>2</v>
      </c>
      <c r="O364">
        <v>1</v>
      </c>
      <c r="P364" t="s">
        <v>76</v>
      </c>
      <c r="Q364" t="s">
        <v>76</v>
      </c>
      <c r="R364">
        <v>1</v>
      </c>
      <c r="S364">
        <v>0.5</v>
      </c>
      <c r="X364" t="s">
        <v>76</v>
      </c>
      <c r="Y364" t="s">
        <v>76</v>
      </c>
      <c r="AB364">
        <v>1</v>
      </c>
      <c r="AC364">
        <v>0.5</v>
      </c>
      <c r="AD364" t="s">
        <v>76</v>
      </c>
      <c r="AE364" t="s">
        <v>76</v>
      </c>
      <c r="AF364" t="s">
        <v>76</v>
      </c>
      <c r="AG364" t="s">
        <v>76</v>
      </c>
      <c r="AH364" t="s">
        <v>172</v>
      </c>
      <c r="AI364" t="s">
        <v>172</v>
      </c>
      <c r="AJ364" t="s">
        <v>172</v>
      </c>
      <c r="AK364" t="s">
        <v>172</v>
      </c>
      <c r="AL364" t="s">
        <v>172</v>
      </c>
      <c r="AM364" t="s">
        <v>172</v>
      </c>
      <c r="AN364" t="s">
        <v>172</v>
      </c>
      <c r="AO364" t="s">
        <v>172</v>
      </c>
      <c r="AP364" t="s">
        <v>172</v>
      </c>
      <c r="AQ364" t="s">
        <v>172</v>
      </c>
      <c r="AR364">
        <v>12</v>
      </c>
      <c r="AS364">
        <v>4</v>
      </c>
    </row>
    <row r="365" spans="1:45" x14ac:dyDescent="0.15">
      <c r="A365" t="s">
        <v>526</v>
      </c>
      <c r="B365">
        <v>246</v>
      </c>
      <c r="C365">
        <v>49.2</v>
      </c>
      <c r="D365">
        <v>7</v>
      </c>
      <c r="E365">
        <v>1.75</v>
      </c>
      <c r="F365">
        <v>10</v>
      </c>
      <c r="G365">
        <v>2.5</v>
      </c>
      <c r="H365">
        <v>7</v>
      </c>
      <c r="I365">
        <v>1.75</v>
      </c>
      <c r="J365">
        <v>14</v>
      </c>
      <c r="K365">
        <v>3.5</v>
      </c>
      <c r="L365" t="s">
        <v>76</v>
      </c>
      <c r="M365" t="s">
        <v>76</v>
      </c>
      <c r="N365" t="s">
        <v>76</v>
      </c>
      <c r="O365" t="s">
        <v>76</v>
      </c>
      <c r="P365" t="s">
        <v>76</v>
      </c>
      <c r="Q365" t="s">
        <v>76</v>
      </c>
      <c r="R365" t="s">
        <v>76</v>
      </c>
      <c r="S365" t="s">
        <v>76</v>
      </c>
      <c r="X365" t="s">
        <v>76</v>
      </c>
      <c r="Y365" t="s">
        <v>76</v>
      </c>
      <c r="AB365" t="s">
        <v>76</v>
      </c>
      <c r="AC365" t="s">
        <v>76</v>
      </c>
      <c r="AD365" t="s">
        <v>172</v>
      </c>
      <c r="AE365" t="s">
        <v>172</v>
      </c>
      <c r="AF365" t="s">
        <v>172</v>
      </c>
      <c r="AG365" t="s">
        <v>172</v>
      </c>
      <c r="AH365" t="s">
        <v>172</v>
      </c>
      <c r="AI365" t="s">
        <v>172</v>
      </c>
      <c r="AJ365" t="s">
        <v>172</v>
      </c>
      <c r="AK365" t="s">
        <v>172</v>
      </c>
      <c r="AL365" t="s">
        <v>172</v>
      </c>
      <c r="AM365" t="s">
        <v>172</v>
      </c>
      <c r="AN365" t="s">
        <v>172</v>
      </c>
      <c r="AO365" t="s">
        <v>172</v>
      </c>
      <c r="AP365" t="s">
        <v>172</v>
      </c>
      <c r="AQ365" t="s">
        <v>172</v>
      </c>
      <c r="AR365">
        <v>10</v>
      </c>
      <c r="AS365">
        <v>2</v>
      </c>
    </row>
    <row r="366" spans="1:45" x14ac:dyDescent="0.15">
      <c r="A366" t="s">
        <v>527</v>
      </c>
      <c r="B366">
        <v>169</v>
      </c>
      <c r="C366">
        <v>42.25</v>
      </c>
      <c r="D366">
        <v>2</v>
      </c>
      <c r="E366">
        <v>0.67</v>
      </c>
      <c r="F366" t="s">
        <v>76</v>
      </c>
      <c r="G366" t="s">
        <v>76</v>
      </c>
      <c r="H366">
        <v>3</v>
      </c>
      <c r="I366">
        <v>1</v>
      </c>
      <c r="J366">
        <v>6</v>
      </c>
      <c r="K366">
        <v>2</v>
      </c>
      <c r="L366" t="s">
        <v>76</v>
      </c>
      <c r="M366" t="s">
        <v>76</v>
      </c>
      <c r="N366" t="s">
        <v>76</v>
      </c>
      <c r="O366" t="s">
        <v>76</v>
      </c>
      <c r="P366">
        <v>1</v>
      </c>
      <c r="Q366">
        <v>0.33</v>
      </c>
      <c r="R366">
        <v>1</v>
      </c>
      <c r="S366">
        <v>0.33</v>
      </c>
      <c r="X366" t="s">
        <v>76</v>
      </c>
      <c r="Y366" t="s">
        <v>76</v>
      </c>
      <c r="AB366" t="s">
        <v>76</v>
      </c>
      <c r="AC366" t="s">
        <v>76</v>
      </c>
      <c r="AD366" t="s">
        <v>172</v>
      </c>
      <c r="AE366" t="s">
        <v>172</v>
      </c>
      <c r="AF366" t="s">
        <v>172</v>
      </c>
      <c r="AG366" t="s">
        <v>172</v>
      </c>
      <c r="AH366" t="s">
        <v>172</v>
      </c>
      <c r="AI366" t="s">
        <v>172</v>
      </c>
      <c r="AJ366" t="s">
        <v>172</v>
      </c>
      <c r="AK366" t="s">
        <v>172</v>
      </c>
      <c r="AL366" t="s">
        <v>172</v>
      </c>
      <c r="AM366" t="s">
        <v>172</v>
      </c>
      <c r="AN366" t="s">
        <v>172</v>
      </c>
      <c r="AO366" t="s">
        <v>172</v>
      </c>
      <c r="AP366" t="s">
        <v>172</v>
      </c>
      <c r="AQ366" t="s">
        <v>172</v>
      </c>
      <c r="AR366">
        <v>13</v>
      </c>
      <c r="AS366">
        <v>3.25</v>
      </c>
    </row>
    <row r="367" spans="1:45" x14ac:dyDescent="0.15">
      <c r="A367" t="s">
        <v>528</v>
      </c>
      <c r="B367">
        <v>268</v>
      </c>
      <c r="C367">
        <v>44.67</v>
      </c>
      <c r="D367" t="s">
        <v>76</v>
      </c>
      <c r="E367" t="s">
        <v>76</v>
      </c>
      <c r="F367">
        <v>1</v>
      </c>
      <c r="G367">
        <v>0.33</v>
      </c>
      <c r="H367">
        <v>3</v>
      </c>
      <c r="I367">
        <v>1</v>
      </c>
      <c r="J367">
        <v>9</v>
      </c>
      <c r="K367">
        <v>3</v>
      </c>
      <c r="L367" t="s">
        <v>76</v>
      </c>
      <c r="M367" t="s">
        <v>76</v>
      </c>
      <c r="N367" t="s">
        <v>76</v>
      </c>
      <c r="O367" t="s">
        <v>76</v>
      </c>
      <c r="P367" t="s">
        <v>76</v>
      </c>
      <c r="Q367" t="s">
        <v>76</v>
      </c>
      <c r="R367" t="s">
        <v>76</v>
      </c>
      <c r="S367" t="s">
        <v>76</v>
      </c>
      <c r="X367" t="s">
        <v>76</v>
      </c>
      <c r="Y367" t="s">
        <v>76</v>
      </c>
      <c r="AB367" t="s">
        <v>76</v>
      </c>
      <c r="AC367" t="s">
        <v>76</v>
      </c>
      <c r="AD367" t="s">
        <v>76</v>
      </c>
      <c r="AE367" t="s">
        <v>76</v>
      </c>
      <c r="AF367" t="s">
        <v>76</v>
      </c>
      <c r="AG367" t="s">
        <v>76</v>
      </c>
      <c r="AH367" t="s">
        <v>76</v>
      </c>
      <c r="AI367" t="s">
        <v>76</v>
      </c>
      <c r="AJ367" t="s">
        <v>76</v>
      </c>
      <c r="AK367" t="s">
        <v>76</v>
      </c>
      <c r="AL367" t="s">
        <v>76</v>
      </c>
      <c r="AM367" t="s">
        <v>76</v>
      </c>
      <c r="AN367" t="s">
        <v>76</v>
      </c>
      <c r="AO367" t="s">
        <v>76</v>
      </c>
      <c r="AP367" t="s">
        <v>76</v>
      </c>
      <c r="AQ367" t="s">
        <v>76</v>
      </c>
      <c r="AR367">
        <v>30</v>
      </c>
      <c r="AS367">
        <v>5</v>
      </c>
    </row>
    <row r="368" spans="1:45" x14ac:dyDescent="0.15">
      <c r="A368" t="s">
        <v>529</v>
      </c>
      <c r="B368">
        <v>323</v>
      </c>
      <c r="C368">
        <v>80.75</v>
      </c>
      <c r="D368">
        <v>6</v>
      </c>
      <c r="E368">
        <v>2</v>
      </c>
      <c r="F368">
        <v>2</v>
      </c>
      <c r="G368">
        <v>0.67</v>
      </c>
      <c r="H368">
        <v>52</v>
      </c>
      <c r="I368">
        <v>17.329999999999998</v>
      </c>
      <c r="J368">
        <v>21</v>
      </c>
      <c r="K368">
        <v>7</v>
      </c>
      <c r="L368">
        <v>3</v>
      </c>
      <c r="M368">
        <v>1</v>
      </c>
      <c r="N368">
        <v>1</v>
      </c>
      <c r="O368">
        <v>0.33</v>
      </c>
      <c r="P368" t="s">
        <v>76</v>
      </c>
      <c r="Q368" t="s">
        <v>76</v>
      </c>
      <c r="R368">
        <v>1</v>
      </c>
      <c r="S368">
        <v>0.33</v>
      </c>
      <c r="X368" t="s">
        <v>76</v>
      </c>
      <c r="Y368" t="s">
        <v>76</v>
      </c>
      <c r="AB368" t="s">
        <v>76</v>
      </c>
      <c r="AC368" t="s">
        <v>76</v>
      </c>
      <c r="AD368" t="s">
        <v>76</v>
      </c>
      <c r="AE368" t="s">
        <v>76</v>
      </c>
      <c r="AF368" t="s">
        <v>76</v>
      </c>
      <c r="AG368" t="s">
        <v>76</v>
      </c>
      <c r="AH368" t="s">
        <v>172</v>
      </c>
      <c r="AI368" t="s">
        <v>172</v>
      </c>
      <c r="AJ368" t="s">
        <v>172</v>
      </c>
      <c r="AK368" t="s">
        <v>172</v>
      </c>
      <c r="AL368" t="s">
        <v>172</v>
      </c>
      <c r="AM368" t="s">
        <v>172</v>
      </c>
      <c r="AN368" t="s">
        <v>172</v>
      </c>
      <c r="AO368" t="s">
        <v>172</v>
      </c>
      <c r="AP368" t="s">
        <v>172</v>
      </c>
      <c r="AQ368" t="s">
        <v>172</v>
      </c>
      <c r="AR368">
        <v>19</v>
      </c>
      <c r="AS368">
        <v>4.75</v>
      </c>
    </row>
    <row r="369" spans="1:45" x14ac:dyDescent="0.15">
      <c r="A369" t="s">
        <v>530</v>
      </c>
      <c r="B369">
        <v>153</v>
      </c>
      <c r="C369">
        <v>51</v>
      </c>
      <c r="D369" t="s">
        <v>76</v>
      </c>
      <c r="E369" t="s">
        <v>76</v>
      </c>
      <c r="F369">
        <v>2</v>
      </c>
      <c r="G369">
        <v>1</v>
      </c>
      <c r="H369">
        <v>3</v>
      </c>
      <c r="I369">
        <v>1.5</v>
      </c>
      <c r="J369">
        <v>9</v>
      </c>
      <c r="K369">
        <v>4.5</v>
      </c>
      <c r="L369" t="s">
        <v>76</v>
      </c>
      <c r="M369" t="s">
        <v>76</v>
      </c>
      <c r="N369">
        <v>2</v>
      </c>
      <c r="O369">
        <v>1</v>
      </c>
      <c r="P369" t="s">
        <v>76</v>
      </c>
      <c r="Q369" t="s">
        <v>76</v>
      </c>
      <c r="R369" t="s">
        <v>76</v>
      </c>
      <c r="S369" t="s">
        <v>76</v>
      </c>
      <c r="X369" t="s">
        <v>76</v>
      </c>
      <c r="Y369" t="s">
        <v>76</v>
      </c>
      <c r="AB369" t="s">
        <v>76</v>
      </c>
      <c r="AC369" t="s">
        <v>76</v>
      </c>
      <c r="AD369" t="s">
        <v>172</v>
      </c>
      <c r="AE369" t="s">
        <v>172</v>
      </c>
      <c r="AF369" t="s">
        <v>172</v>
      </c>
      <c r="AG369" t="s">
        <v>172</v>
      </c>
      <c r="AH369" t="s">
        <v>172</v>
      </c>
      <c r="AI369" t="s">
        <v>172</v>
      </c>
      <c r="AJ369" t="s">
        <v>172</v>
      </c>
      <c r="AK369" t="s">
        <v>172</v>
      </c>
      <c r="AL369" t="s">
        <v>172</v>
      </c>
      <c r="AM369" t="s">
        <v>172</v>
      </c>
      <c r="AN369" t="s">
        <v>172</v>
      </c>
      <c r="AO369" t="s">
        <v>172</v>
      </c>
      <c r="AP369" t="s">
        <v>172</v>
      </c>
      <c r="AQ369" t="s">
        <v>172</v>
      </c>
      <c r="AR369">
        <v>2</v>
      </c>
      <c r="AS369">
        <v>0.67</v>
      </c>
    </row>
    <row r="370" spans="1:45" x14ac:dyDescent="0.15">
      <c r="A370" t="s">
        <v>531</v>
      </c>
      <c r="B370">
        <v>323</v>
      </c>
      <c r="C370">
        <v>64.599999999999994</v>
      </c>
      <c r="D370" t="s">
        <v>76</v>
      </c>
      <c r="E370" t="s">
        <v>76</v>
      </c>
      <c r="F370" t="s">
        <v>76</v>
      </c>
      <c r="G370" t="s">
        <v>76</v>
      </c>
      <c r="H370" t="s">
        <v>76</v>
      </c>
      <c r="I370" t="s">
        <v>76</v>
      </c>
      <c r="J370">
        <v>9</v>
      </c>
      <c r="K370">
        <v>3</v>
      </c>
      <c r="L370" t="s">
        <v>76</v>
      </c>
      <c r="M370" t="s">
        <v>76</v>
      </c>
      <c r="N370">
        <v>1</v>
      </c>
      <c r="O370">
        <v>0.33</v>
      </c>
      <c r="P370" t="s">
        <v>76</v>
      </c>
      <c r="Q370" t="s">
        <v>76</v>
      </c>
      <c r="R370">
        <v>1</v>
      </c>
      <c r="S370">
        <v>0.33</v>
      </c>
      <c r="X370" t="s">
        <v>76</v>
      </c>
      <c r="Y370" t="s">
        <v>76</v>
      </c>
      <c r="AB370" t="s">
        <v>76</v>
      </c>
      <c r="AC370" t="s">
        <v>76</v>
      </c>
      <c r="AD370" t="s">
        <v>76</v>
      </c>
      <c r="AE370" t="s">
        <v>76</v>
      </c>
      <c r="AF370" t="s">
        <v>76</v>
      </c>
      <c r="AG370" t="s">
        <v>76</v>
      </c>
      <c r="AH370" t="s">
        <v>172</v>
      </c>
      <c r="AI370" t="s">
        <v>172</v>
      </c>
      <c r="AJ370" t="s">
        <v>172</v>
      </c>
      <c r="AK370" t="s">
        <v>172</v>
      </c>
      <c r="AL370" t="s">
        <v>172</v>
      </c>
      <c r="AM370" t="s">
        <v>172</v>
      </c>
      <c r="AN370" t="s">
        <v>172</v>
      </c>
      <c r="AO370" t="s">
        <v>172</v>
      </c>
      <c r="AP370" t="s">
        <v>172</v>
      </c>
      <c r="AQ370" t="s">
        <v>172</v>
      </c>
      <c r="AR370">
        <v>19</v>
      </c>
      <c r="AS370">
        <v>3.8</v>
      </c>
    </row>
    <row r="371" spans="1:45" x14ac:dyDescent="0.15">
      <c r="A371" t="s">
        <v>532</v>
      </c>
      <c r="B371">
        <v>91</v>
      </c>
      <c r="C371">
        <v>91</v>
      </c>
      <c r="D371" t="s">
        <v>172</v>
      </c>
      <c r="E371" t="s">
        <v>172</v>
      </c>
      <c r="F371" t="s">
        <v>172</v>
      </c>
      <c r="G371" t="s">
        <v>172</v>
      </c>
      <c r="H371" t="s">
        <v>172</v>
      </c>
      <c r="I371" t="s">
        <v>172</v>
      </c>
      <c r="J371" t="s">
        <v>172</v>
      </c>
      <c r="K371" t="s">
        <v>172</v>
      </c>
      <c r="L371" t="s">
        <v>172</v>
      </c>
      <c r="M371" t="s">
        <v>172</v>
      </c>
      <c r="N371" t="s">
        <v>172</v>
      </c>
      <c r="O371" t="s">
        <v>172</v>
      </c>
      <c r="P371" t="s">
        <v>172</v>
      </c>
      <c r="Q371" t="s">
        <v>172</v>
      </c>
      <c r="R371" t="s">
        <v>172</v>
      </c>
      <c r="S371" t="s">
        <v>172</v>
      </c>
      <c r="X371" t="s">
        <v>172</v>
      </c>
      <c r="Y371" t="s">
        <v>172</v>
      </c>
      <c r="AB371" t="s">
        <v>172</v>
      </c>
      <c r="AC371" t="s">
        <v>172</v>
      </c>
      <c r="AD371" t="s">
        <v>76</v>
      </c>
      <c r="AE371" t="s">
        <v>76</v>
      </c>
      <c r="AF371" t="s">
        <v>76</v>
      </c>
      <c r="AG371" t="s">
        <v>76</v>
      </c>
      <c r="AH371" t="s">
        <v>172</v>
      </c>
      <c r="AI371" t="s">
        <v>172</v>
      </c>
      <c r="AJ371" t="s">
        <v>172</v>
      </c>
      <c r="AK371" t="s">
        <v>172</v>
      </c>
      <c r="AL371" t="s">
        <v>172</v>
      </c>
      <c r="AM371" t="s">
        <v>172</v>
      </c>
      <c r="AN371" t="s">
        <v>172</v>
      </c>
      <c r="AO371" t="s">
        <v>172</v>
      </c>
      <c r="AP371" t="s">
        <v>172</v>
      </c>
      <c r="AQ371" t="s">
        <v>172</v>
      </c>
      <c r="AR371">
        <v>9</v>
      </c>
      <c r="AS371">
        <v>9</v>
      </c>
    </row>
    <row r="372" spans="1:45" x14ac:dyDescent="0.15">
      <c r="A372" t="s">
        <v>533</v>
      </c>
      <c r="B372">
        <v>246</v>
      </c>
      <c r="C372">
        <v>61.5</v>
      </c>
      <c r="D372">
        <v>4</v>
      </c>
      <c r="E372">
        <v>1.33</v>
      </c>
      <c r="F372">
        <v>1</v>
      </c>
      <c r="G372">
        <v>0.33</v>
      </c>
      <c r="H372">
        <v>3</v>
      </c>
      <c r="I372">
        <v>1</v>
      </c>
      <c r="J372">
        <v>26</v>
      </c>
      <c r="K372">
        <v>8.67</v>
      </c>
      <c r="L372">
        <v>1</v>
      </c>
      <c r="M372">
        <v>0.33</v>
      </c>
      <c r="N372" t="s">
        <v>76</v>
      </c>
      <c r="O372" t="s">
        <v>76</v>
      </c>
      <c r="P372">
        <v>1</v>
      </c>
      <c r="Q372">
        <v>0.33</v>
      </c>
      <c r="R372">
        <v>2</v>
      </c>
      <c r="S372">
        <v>0.67</v>
      </c>
      <c r="X372" t="s">
        <v>76</v>
      </c>
      <c r="Y372" t="s">
        <v>76</v>
      </c>
      <c r="AB372" t="s">
        <v>76</v>
      </c>
      <c r="AC372" t="s">
        <v>76</v>
      </c>
      <c r="AD372" t="s">
        <v>76</v>
      </c>
      <c r="AE372" t="s">
        <v>76</v>
      </c>
      <c r="AF372" t="s">
        <v>76</v>
      </c>
      <c r="AG372" t="s">
        <v>76</v>
      </c>
      <c r="AH372" t="s">
        <v>172</v>
      </c>
      <c r="AI372" t="s">
        <v>172</v>
      </c>
      <c r="AJ372" t="s">
        <v>172</v>
      </c>
      <c r="AK372" t="s">
        <v>172</v>
      </c>
      <c r="AL372" t="s">
        <v>172</v>
      </c>
      <c r="AM372" t="s">
        <v>172</v>
      </c>
      <c r="AN372" t="s">
        <v>172</v>
      </c>
      <c r="AO372" t="s">
        <v>172</v>
      </c>
      <c r="AP372" t="s">
        <v>172</v>
      </c>
      <c r="AQ372" t="s">
        <v>172</v>
      </c>
      <c r="AR372">
        <v>5</v>
      </c>
      <c r="AS372">
        <v>1.25</v>
      </c>
    </row>
    <row r="373" spans="1:45" x14ac:dyDescent="0.15">
      <c r="A373" t="s">
        <v>534</v>
      </c>
      <c r="B373">
        <v>338</v>
      </c>
      <c r="C373">
        <v>56.33</v>
      </c>
      <c r="D373">
        <v>2</v>
      </c>
      <c r="E373">
        <v>0.5</v>
      </c>
      <c r="F373" t="s">
        <v>76</v>
      </c>
      <c r="G373" t="s">
        <v>76</v>
      </c>
      <c r="H373">
        <v>5</v>
      </c>
      <c r="I373">
        <v>1.25</v>
      </c>
      <c r="J373">
        <v>36</v>
      </c>
      <c r="K373">
        <v>9</v>
      </c>
      <c r="L373">
        <v>1</v>
      </c>
      <c r="M373">
        <v>0.25</v>
      </c>
      <c r="N373">
        <v>5</v>
      </c>
      <c r="O373">
        <v>1.25</v>
      </c>
      <c r="P373" t="s">
        <v>76</v>
      </c>
      <c r="Q373" t="s">
        <v>76</v>
      </c>
      <c r="R373" t="s">
        <v>76</v>
      </c>
      <c r="S373" t="s">
        <v>76</v>
      </c>
      <c r="X373" t="s">
        <v>76</v>
      </c>
      <c r="Y373" t="s">
        <v>76</v>
      </c>
      <c r="AB373" t="s">
        <v>76</v>
      </c>
      <c r="AC373" t="s">
        <v>76</v>
      </c>
      <c r="AD373" t="s">
        <v>76</v>
      </c>
      <c r="AE373" t="s">
        <v>76</v>
      </c>
      <c r="AF373" t="s">
        <v>76</v>
      </c>
      <c r="AG373" t="s">
        <v>76</v>
      </c>
      <c r="AH373" t="s">
        <v>172</v>
      </c>
      <c r="AI373" t="s">
        <v>172</v>
      </c>
      <c r="AJ373" t="s">
        <v>172</v>
      </c>
      <c r="AK373" t="s">
        <v>172</v>
      </c>
      <c r="AL373" t="s">
        <v>172</v>
      </c>
      <c r="AM373" t="s">
        <v>172</v>
      </c>
      <c r="AN373" t="s">
        <v>172</v>
      </c>
      <c r="AO373" t="s">
        <v>172</v>
      </c>
      <c r="AP373" t="s">
        <v>172</v>
      </c>
      <c r="AQ373" t="s">
        <v>172</v>
      </c>
      <c r="AR373">
        <v>22</v>
      </c>
      <c r="AS373">
        <v>3.67</v>
      </c>
    </row>
    <row r="374" spans="1:45" x14ac:dyDescent="0.15">
      <c r="A374" t="s">
        <v>535</v>
      </c>
      <c r="B374">
        <v>140</v>
      </c>
      <c r="C374">
        <v>46.67</v>
      </c>
      <c r="D374">
        <v>6</v>
      </c>
      <c r="E374">
        <v>2</v>
      </c>
      <c r="F374">
        <v>17</v>
      </c>
      <c r="G374">
        <v>5.67</v>
      </c>
      <c r="H374">
        <v>14</v>
      </c>
      <c r="I374">
        <v>4.67</v>
      </c>
      <c r="J374">
        <v>1</v>
      </c>
      <c r="K374">
        <v>0.33</v>
      </c>
      <c r="L374" t="s">
        <v>76</v>
      </c>
      <c r="M374" t="s">
        <v>76</v>
      </c>
      <c r="N374" t="s">
        <v>76</v>
      </c>
      <c r="O374" t="s">
        <v>76</v>
      </c>
      <c r="P374" t="s">
        <v>76</v>
      </c>
      <c r="Q374" t="s">
        <v>76</v>
      </c>
      <c r="R374" t="s">
        <v>76</v>
      </c>
      <c r="S374" t="s">
        <v>76</v>
      </c>
      <c r="X374" t="s">
        <v>76</v>
      </c>
      <c r="Y374" t="s">
        <v>76</v>
      </c>
      <c r="AB374" t="s">
        <v>76</v>
      </c>
      <c r="AC374" t="s">
        <v>76</v>
      </c>
      <c r="AD374" t="s">
        <v>76</v>
      </c>
      <c r="AE374" t="s">
        <v>76</v>
      </c>
      <c r="AF374" t="s">
        <v>76</v>
      </c>
      <c r="AG374" t="s">
        <v>76</v>
      </c>
      <c r="AH374" t="s">
        <v>172</v>
      </c>
      <c r="AI374" t="s">
        <v>172</v>
      </c>
      <c r="AJ374" t="s">
        <v>172</v>
      </c>
      <c r="AK374" t="s">
        <v>172</v>
      </c>
      <c r="AL374" t="s">
        <v>172</v>
      </c>
      <c r="AM374" t="s">
        <v>172</v>
      </c>
      <c r="AN374" t="s">
        <v>172</v>
      </c>
      <c r="AO374" t="s">
        <v>172</v>
      </c>
      <c r="AP374" t="s">
        <v>172</v>
      </c>
      <c r="AQ374" t="s">
        <v>172</v>
      </c>
      <c r="AR374">
        <v>27</v>
      </c>
      <c r="AS374">
        <v>9</v>
      </c>
    </row>
    <row r="375" spans="1:45" x14ac:dyDescent="0.15">
      <c r="A375" t="s">
        <v>536</v>
      </c>
      <c r="B375">
        <v>158</v>
      </c>
      <c r="C375">
        <v>79</v>
      </c>
      <c r="D375">
        <v>2</v>
      </c>
      <c r="E375">
        <v>2</v>
      </c>
      <c r="F375" t="s">
        <v>76</v>
      </c>
      <c r="G375" t="s">
        <v>76</v>
      </c>
      <c r="H375">
        <v>5</v>
      </c>
      <c r="I375">
        <v>5</v>
      </c>
      <c r="J375">
        <v>6</v>
      </c>
      <c r="K375">
        <v>6</v>
      </c>
      <c r="L375" t="s">
        <v>76</v>
      </c>
      <c r="M375" t="s">
        <v>76</v>
      </c>
      <c r="N375" t="s">
        <v>76</v>
      </c>
      <c r="O375" t="s">
        <v>76</v>
      </c>
      <c r="P375" t="s">
        <v>76</v>
      </c>
      <c r="Q375" t="s">
        <v>76</v>
      </c>
      <c r="R375" t="s">
        <v>76</v>
      </c>
      <c r="S375" t="s">
        <v>76</v>
      </c>
      <c r="X375" t="s">
        <v>76</v>
      </c>
      <c r="Y375" t="s">
        <v>76</v>
      </c>
      <c r="AB375" t="s">
        <v>76</v>
      </c>
      <c r="AC375" t="s">
        <v>76</v>
      </c>
      <c r="AD375" t="s">
        <v>76</v>
      </c>
      <c r="AE375" t="s">
        <v>76</v>
      </c>
      <c r="AF375">
        <v>1</v>
      </c>
      <c r="AG375">
        <v>0.5</v>
      </c>
      <c r="AH375" t="s">
        <v>172</v>
      </c>
      <c r="AI375" t="s">
        <v>172</v>
      </c>
      <c r="AJ375" t="s">
        <v>172</v>
      </c>
      <c r="AK375" t="s">
        <v>172</v>
      </c>
      <c r="AL375" t="s">
        <v>172</v>
      </c>
      <c r="AM375" t="s">
        <v>172</v>
      </c>
      <c r="AN375" t="s">
        <v>172</v>
      </c>
      <c r="AO375" t="s">
        <v>172</v>
      </c>
      <c r="AP375" t="s">
        <v>172</v>
      </c>
      <c r="AQ375" t="s">
        <v>172</v>
      </c>
      <c r="AR375">
        <v>17</v>
      </c>
      <c r="AS375">
        <v>8.5</v>
      </c>
    </row>
    <row r="376" spans="1:45" x14ac:dyDescent="0.15">
      <c r="A376" t="s">
        <v>537</v>
      </c>
      <c r="B376">
        <v>780</v>
      </c>
      <c r="C376">
        <v>60</v>
      </c>
      <c r="D376" t="s">
        <v>76</v>
      </c>
      <c r="E376" t="s">
        <v>76</v>
      </c>
      <c r="F376" t="s">
        <v>76</v>
      </c>
      <c r="G376" t="s">
        <v>76</v>
      </c>
      <c r="H376">
        <v>11</v>
      </c>
      <c r="I376">
        <v>1.38</v>
      </c>
      <c r="J376">
        <v>17</v>
      </c>
      <c r="K376">
        <v>2.13</v>
      </c>
      <c r="L376" t="s">
        <v>76</v>
      </c>
      <c r="M376" t="s">
        <v>76</v>
      </c>
      <c r="N376">
        <v>2</v>
      </c>
      <c r="O376">
        <v>0.25</v>
      </c>
      <c r="P376" t="s">
        <v>76</v>
      </c>
      <c r="Q376" t="s">
        <v>76</v>
      </c>
      <c r="R376">
        <v>1</v>
      </c>
      <c r="S376">
        <v>0.13</v>
      </c>
      <c r="X376">
        <v>1</v>
      </c>
      <c r="Y376">
        <v>0.13</v>
      </c>
      <c r="AB376" t="s">
        <v>76</v>
      </c>
      <c r="AC376" t="s">
        <v>76</v>
      </c>
      <c r="AD376">
        <v>2</v>
      </c>
      <c r="AE376">
        <v>1</v>
      </c>
      <c r="AF376" t="s">
        <v>76</v>
      </c>
      <c r="AG376" t="s">
        <v>76</v>
      </c>
      <c r="AH376" t="s">
        <v>76</v>
      </c>
      <c r="AI376" t="s">
        <v>76</v>
      </c>
      <c r="AJ376" t="s">
        <v>76</v>
      </c>
      <c r="AK376" t="s">
        <v>76</v>
      </c>
      <c r="AL376" t="s">
        <v>76</v>
      </c>
      <c r="AM376" t="s">
        <v>76</v>
      </c>
      <c r="AN376" t="s">
        <v>76</v>
      </c>
      <c r="AO376" t="s">
        <v>76</v>
      </c>
      <c r="AP376" t="s">
        <v>76</v>
      </c>
      <c r="AQ376" t="s">
        <v>76</v>
      </c>
      <c r="AR376">
        <v>37</v>
      </c>
      <c r="AS376">
        <v>2.85</v>
      </c>
    </row>
    <row r="377" spans="1:45" x14ac:dyDescent="0.15">
      <c r="A377" t="s">
        <v>538</v>
      </c>
      <c r="B377">
        <v>1362</v>
      </c>
      <c r="C377">
        <v>80.12</v>
      </c>
      <c r="D377">
        <v>9</v>
      </c>
      <c r="E377">
        <v>0.82</v>
      </c>
      <c r="F377">
        <v>12</v>
      </c>
      <c r="G377">
        <v>1.0900000000000001</v>
      </c>
      <c r="H377">
        <v>16</v>
      </c>
      <c r="I377">
        <v>1.45</v>
      </c>
      <c r="J377">
        <v>61</v>
      </c>
      <c r="K377">
        <v>5.55</v>
      </c>
      <c r="L377">
        <v>2</v>
      </c>
      <c r="M377">
        <v>0.18</v>
      </c>
      <c r="N377">
        <v>4</v>
      </c>
      <c r="O377">
        <v>0.36</v>
      </c>
      <c r="P377">
        <v>1</v>
      </c>
      <c r="Q377">
        <v>0.09</v>
      </c>
      <c r="R377">
        <v>7</v>
      </c>
      <c r="S377">
        <v>0.64</v>
      </c>
      <c r="X377" t="s">
        <v>76</v>
      </c>
      <c r="Y377" t="s">
        <v>76</v>
      </c>
      <c r="AB377" t="s">
        <v>76</v>
      </c>
      <c r="AC377" t="s">
        <v>76</v>
      </c>
      <c r="AD377" t="s">
        <v>76</v>
      </c>
      <c r="AE377" t="s">
        <v>76</v>
      </c>
      <c r="AF377">
        <v>3</v>
      </c>
      <c r="AG377">
        <v>1</v>
      </c>
      <c r="AH377" t="s">
        <v>76</v>
      </c>
      <c r="AI377" t="s">
        <v>76</v>
      </c>
      <c r="AJ377">
        <v>1</v>
      </c>
      <c r="AK377">
        <v>1</v>
      </c>
      <c r="AL377" t="s">
        <v>76</v>
      </c>
      <c r="AM377" t="s">
        <v>76</v>
      </c>
      <c r="AN377" t="s">
        <v>76</v>
      </c>
      <c r="AO377" t="s">
        <v>76</v>
      </c>
      <c r="AP377" t="s">
        <v>76</v>
      </c>
      <c r="AQ377" t="s">
        <v>76</v>
      </c>
      <c r="AR377">
        <v>39</v>
      </c>
      <c r="AS377">
        <v>2.29</v>
      </c>
    </row>
    <row r="378" spans="1:45" x14ac:dyDescent="0.15">
      <c r="A378" t="s">
        <v>539</v>
      </c>
      <c r="B378">
        <v>681</v>
      </c>
      <c r="C378">
        <v>52.38</v>
      </c>
      <c r="D378">
        <v>10</v>
      </c>
      <c r="E378">
        <v>1.25</v>
      </c>
      <c r="F378">
        <v>1</v>
      </c>
      <c r="G378">
        <v>0.13</v>
      </c>
      <c r="H378">
        <v>1</v>
      </c>
      <c r="I378">
        <v>0.13</v>
      </c>
      <c r="J378">
        <v>33</v>
      </c>
      <c r="K378">
        <v>4.13</v>
      </c>
      <c r="L378" t="s">
        <v>76</v>
      </c>
      <c r="M378" t="s">
        <v>76</v>
      </c>
      <c r="N378">
        <v>1</v>
      </c>
      <c r="O378">
        <v>0.13</v>
      </c>
      <c r="P378">
        <v>2</v>
      </c>
      <c r="Q378">
        <v>0.25</v>
      </c>
      <c r="R378" t="s">
        <v>76</v>
      </c>
      <c r="S378" t="s">
        <v>76</v>
      </c>
      <c r="X378" t="s">
        <v>76</v>
      </c>
      <c r="Y378" t="s">
        <v>76</v>
      </c>
      <c r="AB378" t="s">
        <v>76</v>
      </c>
      <c r="AC378" t="s">
        <v>76</v>
      </c>
      <c r="AD378" t="s">
        <v>76</v>
      </c>
      <c r="AE378" t="s">
        <v>76</v>
      </c>
      <c r="AF378" t="s">
        <v>76</v>
      </c>
      <c r="AG378" t="s">
        <v>76</v>
      </c>
      <c r="AH378" t="s">
        <v>76</v>
      </c>
      <c r="AI378" t="s">
        <v>76</v>
      </c>
      <c r="AJ378" t="s">
        <v>76</v>
      </c>
      <c r="AK378" t="s">
        <v>76</v>
      </c>
      <c r="AL378">
        <v>1</v>
      </c>
      <c r="AM378">
        <v>0.5</v>
      </c>
      <c r="AN378" t="s">
        <v>76</v>
      </c>
      <c r="AO378" t="s">
        <v>76</v>
      </c>
      <c r="AP378" t="s">
        <v>76</v>
      </c>
      <c r="AQ378" t="s">
        <v>76</v>
      </c>
      <c r="AR378">
        <v>69</v>
      </c>
      <c r="AS378">
        <v>5.31</v>
      </c>
    </row>
    <row r="379" spans="1:45" x14ac:dyDescent="0.15">
      <c r="A379" t="s">
        <v>540</v>
      </c>
      <c r="B379">
        <v>844</v>
      </c>
      <c r="C379">
        <v>60.29</v>
      </c>
      <c r="D379">
        <v>3</v>
      </c>
      <c r="E379">
        <v>0.33</v>
      </c>
      <c r="F379">
        <v>5</v>
      </c>
      <c r="G379">
        <v>0.56000000000000005</v>
      </c>
      <c r="H379">
        <v>12</v>
      </c>
      <c r="I379">
        <v>1.33</v>
      </c>
      <c r="J379">
        <v>57</v>
      </c>
      <c r="K379">
        <v>6.33</v>
      </c>
      <c r="L379">
        <v>5</v>
      </c>
      <c r="M379">
        <v>0.56000000000000005</v>
      </c>
      <c r="N379">
        <v>5</v>
      </c>
      <c r="O379">
        <v>0.56000000000000005</v>
      </c>
      <c r="P379">
        <v>5</v>
      </c>
      <c r="Q379">
        <v>0.56000000000000005</v>
      </c>
      <c r="R379">
        <v>1</v>
      </c>
      <c r="S379">
        <v>0.11</v>
      </c>
      <c r="X379">
        <v>1</v>
      </c>
      <c r="Y379">
        <v>0.11</v>
      </c>
      <c r="AB379" t="s">
        <v>76</v>
      </c>
      <c r="AC379" t="s">
        <v>76</v>
      </c>
      <c r="AD379" t="s">
        <v>76</v>
      </c>
      <c r="AE379" t="s">
        <v>76</v>
      </c>
      <c r="AF379">
        <v>4</v>
      </c>
      <c r="AG379">
        <v>2</v>
      </c>
      <c r="AH379" t="s">
        <v>172</v>
      </c>
      <c r="AI379" t="s">
        <v>172</v>
      </c>
      <c r="AJ379" t="s">
        <v>172</v>
      </c>
      <c r="AK379" t="s">
        <v>172</v>
      </c>
      <c r="AL379" t="s">
        <v>172</v>
      </c>
      <c r="AM379" t="s">
        <v>172</v>
      </c>
      <c r="AN379" t="s">
        <v>172</v>
      </c>
      <c r="AO379" t="s">
        <v>172</v>
      </c>
      <c r="AP379" t="s">
        <v>172</v>
      </c>
      <c r="AQ379" t="s">
        <v>172</v>
      </c>
      <c r="AR379">
        <v>33</v>
      </c>
      <c r="AS379">
        <v>2.36</v>
      </c>
    </row>
    <row r="380" spans="1:45" x14ac:dyDescent="0.15">
      <c r="A380" t="s">
        <v>541</v>
      </c>
      <c r="B380">
        <v>966</v>
      </c>
      <c r="C380">
        <v>74.31</v>
      </c>
      <c r="D380">
        <v>17</v>
      </c>
      <c r="E380">
        <v>2.13</v>
      </c>
      <c r="F380" t="s">
        <v>76</v>
      </c>
      <c r="G380" t="s">
        <v>76</v>
      </c>
      <c r="H380">
        <v>36</v>
      </c>
      <c r="I380">
        <v>4.5</v>
      </c>
      <c r="J380">
        <v>58</v>
      </c>
      <c r="K380">
        <v>7.25</v>
      </c>
      <c r="L380" t="s">
        <v>76</v>
      </c>
      <c r="M380" t="s">
        <v>76</v>
      </c>
      <c r="N380">
        <v>1</v>
      </c>
      <c r="O380">
        <v>0.13</v>
      </c>
      <c r="P380">
        <v>3</v>
      </c>
      <c r="Q380">
        <v>0.38</v>
      </c>
      <c r="R380">
        <v>2</v>
      </c>
      <c r="S380">
        <v>0.25</v>
      </c>
      <c r="X380" t="s">
        <v>76</v>
      </c>
      <c r="Y380" t="s">
        <v>76</v>
      </c>
      <c r="AB380">
        <v>1</v>
      </c>
      <c r="AC380">
        <v>0.13</v>
      </c>
      <c r="AD380" t="s">
        <v>76</v>
      </c>
      <c r="AE380" t="s">
        <v>76</v>
      </c>
      <c r="AF380">
        <v>2</v>
      </c>
      <c r="AG380">
        <v>0.67</v>
      </c>
      <c r="AH380" t="s">
        <v>76</v>
      </c>
      <c r="AI380" t="s">
        <v>76</v>
      </c>
      <c r="AJ380" t="s">
        <v>76</v>
      </c>
      <c r="AK380" t="s">
        <v>76</v>
      </c>
      <c r="AL380">
        <v>3</v>
      </c>
      <c r="AM380">
        <v>3</v>
      </c>
      <c r="AN380" t="s">
        <v>76</v>
      </c>
      <c r="AO380" t="s">
        <v>76</v>
      </c>
      <c r="AP380" t="s">
        <v>76</v>
      </c>
      <c r="AQ380" t="s">
        <v>76</v>
      </c>
      <c r="AR380">
        <v>67</v>
      </c>
      <c r="AS380">
        <v>5.15</v>
      </c>
    </row>
    <row r="381" spans="1:45" x14ac:dyDescent="0.15">
      <c r="A381" t="s">
        <v>542</v>
      </c>
      <c r="B381">
        <v>632</v>
      </c>
      <c r="C381">
        <v>57.45</v>
      </c>
      <c r="D381">
        <v>6</v>
      </c>
      <c r="E381">
        <v>1</v>
      </c>
      <c r="F381">
        <v>2</v>
      </c>
      <c r="G381">
        <v>0.33</v>
      </c>
      <c r="H381">
        <v>8</v>
      </c>
      <c r="I381">
        <v>1.33</v>
      </c>
      <c r="J381">
        <v>56</v>
      </c>
      <c r="K381">
        <v>9.33</v>
      </c>
      <c r="L381">
        <v>4</v>
      </c>
      <c r="M381">
        <v>0.67</v>
      </c>
      <c r="N381">
        <v>1</v>
      </c>
      <c r="O381">
        <v>0.17</v>
      </c>
      <c r="P381">
        <v>2</v>
      </c>
      <c r="Q381">
        <v>0.33</v>
      </c>
      <c r="R381">
        <v>3</v>
      </c>
      <c r="S381">
        <v>0.5</v>
      </c>
      <c r="X381" t="s">
        <v>76</v>
      </c>
      <c r="Y381" t="s">
        <v>76</v>
      </c>
      <c r="AB381" t="s">
        <v>76</v>
      </c>
      <c r="AC381" t="s">
        <v>76</v>
      </c>
      <c r="AD381" t="s">
        <v>76</v>
      </c>
      <c r="AE381" t="s">
        <v>76</v>
      </c>
      <c r="AF381">
        <v>2</v>
      </c>
      <c r="AG381">
        <v>1</v>
      </c>
      <c r="AH381" t="s">
        <v>76</v>
      </c>
      <c r="AI381" t="s">
        <v>76</v>
      </c>
      <c r="AJ381" t="s">
        <v>76</v>
      </c>
      <c r="AK381" t="s">
        <v>76</v>
      </c>
      <c r="AL381" t="s">
        <v>76</v>
      </c>
      <c r="AM381" t="s">
        <v>76</v>
      </c>
      <c r="AN381" t="s">
        <v>76</v>
      </c>
      <c r="AO381" t="s">
        <v>76</v>
      </c>
      <c r="AP381" t="s">
        <v>76</v>
      </c>
      <c r="AQ381" t="s">
        <v>76</v>
      </c>
      <c r="AR381">
        <v>25</v>
      </c>
      <c r="AS381">
        <v>2.27</v>
      </c>
    </row>
    <row r="382" spans="1:45" x14ac:dyDescent="0.15">
      <c r="A382" t="s">
        <v>543</v>
      </c>
      <c r="B382">
        <v>519</v>
      </c>
      <c r="C382">
        <v>57.67</v>
      </c>
      <c r="D382">
        <v>9</v>
      </c>
      <c r="E382">
        <v>1.5</v>
      </c>
      <c r="F382" t="s">
        <v>76</v>
      </c>
      <c r="G382" t="s">
        <v>76</v>
      </c>
      <c r="H382">
        <v>6</v>
      </c>
      <c r="I382">
        <v>1</v>
      </c>
      <c r="J382">
        <v>22</v>
      </c>
      <c r="K382">
        <v>3.67</v>
      </c>
      <c r="L382" t="s">
        <v>76</v>
      </c>
      <c r="M382" t="s">
        <v>76</v>
      </c>
      <c r="N382">
        <v>1</v>
      </c>
      <c r="O382">
        <v>0.17</v>
      </c>
      <c r="P382" t="s">
        <v>76</v>
      </c>
      <c r="Q382" t="s">
        <v>76</v>
      </c>
      <c r="R382" t="s">
        <v>76</v>
      </c>
      <c r="S382" t="s">
        <v>76</v>
      </c>
      <c r="X382" t="s">
        <v>76</v>
      </c>
      <c r="Y382" t="s">
        <v>76</v>
      </c>
      <c r="AB382">
        <v>1</v>
      </c>
      <c r="AC382">
        <v>0.17</v>
      </c>
      <c r="AD382" t="s">
        <v>76</v>
      </c>
      <c r="AE382" t="s">
        <v>76</v>
      </c>
      <c r="AF382">
        <v>1</v>
      </c>
      <c r="AG382">
        <v>1</v>
      </c>
      <c r="AH382" t="s">
        <v>172</v>
      </c>
      <c r="AI382" t="s">
        <v>172</v>
      </c>
      <c r="AJ382" t="s">
        <v>172</v>
      </c>
      <c r="AK382" t="s">
        <v>172</v>
      </c>
      <c r="AL382" t="s">
        <v>172</v>
      </c>
      <c r="AM382" t="s">
        <v>172</v>
      </c>
      <c r="AN382" t="s">
        <v>172</v>
      </c>
      <c r="AO382" t="s">
        <v>172</v>
      </c>
      <c r="AP382" t="s">
        <v>172</v>
      </c>
      <c r="AQ382" t="s">
        <v>172</v>
      </c>
      <c r="AR382">
        <v>39</v>
      </c>
      <c r="AS382">
        <v>4.33</v>
      </c>
    </row>
    <row r="383" spans="1:45" x14ac:dyDescent="0.15">
      <c r="A383" t="s">
        <v>544</v>
      </c>
      <c r="B383">
        <v>681</v>
      </c>
      <c r="C383">
        <v>68.099999999999994</v>
      </c>
      <c r="D383" t="s">
        <v>76</v>
      </c>
      <c r="E383" t="s">
        <v>76</v>
      </c>
      <c r="F383">
        <v>2</v>
      </c>
      <c r="G383">
        <v>0.33</v>
      </c>
      <c r="H383">
        <v>6</v>
      </c>
      <c r="I383">
        <v>1</v>
      </c>
      <c r="J383">
        <v>30</v>
      </c>
      <c r="K383">
        <v>5</v>
      </c>
      <c r="L383" t="s">
        <v>76</v>
      </c>
      <c r="M383" t="s">
        <v>76</v>
      </c>
      <c r="N383">
        <v>2</v>
      </c>
      <c r="O383">
        <v>0.33</v>
      </c>
      <c r="P383">
        <v>2</v>
      </c>
      <c r="Q383">
        <v>0.33</v>
      </c>
      <c r="R383" t="s">
        <v>76</v>
      </c>
      <c r="S383" t="s">
        <v>76</v>
      </c>
      <c r="X383" t="s">
        <v>76</v>
      </c>
      <c r="Y383" t="s">
        <v>76</v>
      </c>
      <c r="AB383" t="s">
        <v>76</v>
      </c>
      <c r="AC383" t="s">
        <v>76</v>
      </c>
      <c r="AD383" t="s">
        <v>76</v>
      </c>
      <c r="AE383" t="s">
        <v>76</v>
      </c>
      <c r="AF383" t="s">
        <v>76</v>
      </c>
      <c r="AG383" t="s">
        <v>76</v>
      </c>
      <c r="AH383" t="s">
        <v>76</v>
      </c>
      <c r="AI383" t="s">
        <v>76</v>
      </c>
      <c r="AJ383">
        <v>1</v>
      </c>
      <c r="AK383">
        <v>1</v>
      </c>
      <c r="AL383" t="s">
        <v>76</v>
      </c>
      <c r="AM383" t="s">
        <v>76</v>
      </c>
      <c r="AN383" t="s">
        <v>76</v>
      </c>
      <c r="AO383" t="s">
        <v>76</v>
      </c>
      <c r="AP383" t="s">
        <v>76</v>
      </c>
      <c r="AQ383" t="s">
        <v>76</v>
      </c>
      <c r="AR383">
        <v>39</v>
      </c>
      <c r="AS383">
        <v>3.9</v>
      </c>
    </row>
    <row r="384" spans="1:45" x14ac:dyDescent="0.15">
      <c r="A384" t="s">
        <v>545</v>
      </c>
      <c r="B384">
        <v>635</v>
      </c>
      <c r="C384">
        <v>45.36</v>
      </c>
      <c r="D384">
        <v>3</v>
      </c>
      <c r="E384">
        <v>0.33</v>
      </c>
      <c r="F384">
        <v>1</v>
      </c>
      <c r="G384">
        <v>0.11</v>
      </c>
      <c r="H384">
        <v>18</v>
      </c>
      <c r="I384">
        <v>2</v>
      </c>
      <c r="J384">
        <v>75</v>
      </c>
      <c r="K384">
        <v>8.33</v>
      </c>
      <c r="L384" t="s">
        <v>76</v>
      </c>
      <c r="M384" t="s">
        <v>76</v>
      </c>
      <c r="N384">
        <v>3</v>
      </c>
      <c r="O384">
        <v>0.33</v>
      </c>
      <c r="P384">
        <v>1</v>
      </c>
      <c r="Q384">
        <v>0.11</v>
      </c>
      <c r="R384">
        <v>1</v>
      </c>
      <c r="S384">
        <v>0.11</v>
      </c>
      <c r="X384">
        <v>2</v>
      </c>
      <c r="Y384">
        <v>0.22</v>
      </c>
      <c r="AB384" t="s">
        <v>76</v>
      </c>
      <c r="AC384" t="s">
        <v>76</v>
      </c>
      <c r="AD384" t="s">
        <v>76</v>
      </c>
      <c r="AE384" t="s">
        <v>76</v>
      </c>
      <c r="AF384">
        <v>1</v>
      </c>
      <c r="AG384">
        <v>0.5</v>
      </c>
      <c r="AH384" t="s">
        <v>172</v>
      </c>
      <c r="AI384" t="s">
        <v>172</v>
      </c>
      <c r="AJ384" t="s">
        <v>172</v>
      </c>
      <c r="AK384" t="s">
        <v>172</v>
      </c>
      <c r="AL384" t="s">
        <v>172</v>
      </c>
      <c r="AM384" t="s">
        <v>172</v>
      </c>
      <c r="AN384" t="s">
        <v>172</v>
      </c>
      <c r="AO384" t="s">
        <v>172</v>
      </c>
      <c r="AP384" t="s">
        <v>172</v>
      </c>
      <c r="AQ384" t="s">
        <v>172</v>
      </c>
      <c r="AR384">
        <v>38</v>
      </c>
      <c r="AS384">
        <v>2.71</v>
      </c>
    </row>
    <row r="385" spans="1:45" x14ac:dyDescent="0.15">
      <c r="A385" t="s">
        <v>546</v>
      </c>
      <c r="B385">
        <v>466</v>
      </c>
      <c r="C385">
        <v>46.6</v>
      </c>
      <c r="D385">
        <v>13</v>
      </c>
      <c r="E385">
        <v>2.17</v>
      </c>
      <c r="F385">
        <v>4</v>
      </c>
      <c r="G385">
        <v>0.67</v>
      </c>
      <c r="H385">
        <v>7</v>
      </c>
      <c r="I385">
        <v>1.17</v>
      </c>
      <c r="J385">
        <v>22</v>
      </c>
      <c r="K385">
        <v>3.67</v>
      </c>
      <c r="L385" t="s">
        <v>76</v>
      </c>
      <c r="M385" t="s">
        <v>76</v>
      </c>
      <c r="N385">
        <v>1</v>
      </c>
      <c r="O385">
        <v>0.17</v>
      </c>
      <c r="P385">
        <v>1</v>
      </c>
      <c r="Q385">
        <v>0.17</v>
      </c>
      <c r="R385">
        <v>1</v>
      </c>
      <c r="S385">
        <v>0.17</v>
      </c>
      <c r="X385" t="s">
        <v>76</v>
      </c>
      <c r="Y385" t="s">
        <v>76</v>
      </c>
      <c r="AB385" t="s">
        <v>76</v>
      </c>
      <c r="AC385" t="s">
        <v>76</v>
      </c>
      <c r="AD385" t="s">
        <v>76</v>
      </c>
      <c r="AE385" t="s">
        <v>76</v>
      </c>
      <c r="AF385" t="s">
        <v>76</v>
      </c>
      <c r="AG385" t="s">
        <v>76</v>
      </c>
      <c r="AH385" t="s">
        <v>76</v>
      </c>
      <c r="AI385" t="s">
        <v>76</v>
      </c>
      <c r="AJ385" t="s">
        <v>76</v>
      </c>
      <c r="AK385" t="s">
        <v>76</v>
      </c>
      <c r="AL385" t="s">
        <v>76</v>
      </c>
      <c r="AM385" t="s">
        <v>76</v>
      </c>
      <c r="AN385" t="s">
        <v>76</v>
      </c>
      <c r="AO385" t="s">
        <v>76</v>
      </c>
      <c r="AP385" t="s">
        <v>76</v>
      </c>
      <c r="AQ385" t="s">
        <v>76</v>
      </c>
      <c r="AR385">
        <v>26</v>
      </c>
      <c r="AS385">
        <v>2.6</v>
      </c>
    </row>
    <row r="386" spans="1:45" x14ac:dyDescent="0.15">
      <c r="A386" t="s">
        <v>547</v>
      </c>
      <c r="B386">
        <v>1100</v>
      </c>
      <c r="C386">
        <v>122.22</v>
      </c>
      <c r="D386">
        <v>8</v>
      </c>
      <c r="E386">
        <v>1.6</v>
      </c>
      <c r="F386">
        <v>6</v>
      </c>
      <c r="G386">
        <v>1.2</v>
      </c>
      <c r="H386">
        <v>5</v>
      </c>
      <c r="I386">
        <v>1</v>
      </c>
      <c r="J386">
        <v>20</v>
      </c>
      <c r="K386">
        <v>4</v>
      </c>
      <c r="L386" t="s">
        <v>76</v>
      </c>
      <c r="M386" t="s">
        <v>76</v>
      </c>
      <c r="N386">
        <v>2</v>
      </c>
      <c r="O386">
        <v>0.4</v>
      </c>
      <c r="P386">
        <v>1</v>
      </c>
      <c r="Q386">
        <v>0.2</v>
      </c>
      <c r="R386">
        <v>1</v>
      </c>
      <c r="S386">
        <v>0.2</v>
      </c>
      <c r="X386" t="s">
        <v>76</v>
      </c>
      <c r="Y386" t="s">
        <v>76</v>
      </c>
      <c r="AB386" t="s">
        <v>76</v>
      </c>
      <c r="AC386" t="s">
        <v>76</v>
      </c>
      <c r="AD386" t="s">
        <v>172</v>
      </c>
      <c r="AE386" t="s">
        <v>172</v>
      </c>
      <c r="AF386" t="s">
        <v>172</v>
      </c>
      <c r="AG386" t="s">
        <v>172</v>
      </c>
      <c r="AH386" t="s">
        <v>172</v>
      </c>
      <c r="AI386" t="s">
        <v>172</v>
      </c>
      <c r="AJ386" t="s">
        <v>172</v>
      </c>
      <c r="AK386" t="s">
        <v>172</v>
      </c>
      <c r="AL386" t="s">
        <v>172</v>
      </c>
      <c r="AM386" t="s">
        <v>172</v>
      </c>
      <c r="AN386" t="s">
        <v>172</v>
      </c>
      <c r="AO386" t="s">
        <v>172</v>
      </c>
      <c r="AP386" t="s">
        <v>172</v>
      </c>
      <c r="AQ386" t="s">
        <v>172</v>
      </c>
      <c r="AR386">
        <v>71</v>
      </c>
      <c r="AS386">
        <v>7.89</v>
      </c>
    </row>
    <row r="387" spans="1:45" x14ac:dyDescent="0.15">
      <c r="A387" t="s">
        <v>548</v>
      </c>
      <c r="B387">
        <v>1326</v>
      </c>
      <c r="C387">
        <v>102</v>
      </c>
      <c r="D387">
        <v>7</v>
      </c>
      <c r="E387">
        <v>0.78</v>
      </c>
      <c r="F387">
        <v>3</v>
      </c>
      <c r="G387">
        <v>0.33</v>
      </c>
      <c r="H387">
        <v>12</v>
      </c>
      <c r="I387">
        <v>1.33</v>
      </c>
      <c r="J387">
        <v>81</v>
      </c>
      <c r="K387">
        <v>9</v>
      </c>
      <c r="L387">
        <v>4</v>
      </c>
      <c r="M387">
        <v>0.44</v>
      </c>
      <c r="N387">
        <v>5</v>
      </c>
      <c r="O387">
        <v>0.56000000000000005</v>
      </c>
      <c r="P387">
        <v>2</v>
      </c>
      <c r="Q387">
        <v>0.22</v>
      </c>
      <c r="R387">
        <v>2</v>
      </c>
      <c r="S387">
        <v>0.22</v>
      </c>
      <c r="X387" t="s">
        <v>76</v>
      </c>
      <c r="Y387" t="s">
        <v>76</v>
      </c>
      <c r="AB387">
        <v>1</v>
      </c>
      <c r="AC387">
        <v>0.11</v>
      </c>
      <c r="AD387" t="s">
        <v>76</v>
      </c>
      <c r="AE387" t="s">
        <v>76</v>
      </c>
      <c r="AF387">
        <v>1</v>
      </c>
      <c r="AG387">
        <v>0.5</v>
      </c>
      <c r="AH387" t="s">
        <v>76</v>
      </c>
      <c r="AI387" t="s">
        <v>76</v>
      </c>
      <c r="AJ387" t="s">
        <v>76</v>
      </c>
      <c r="AK387" t="s">
        <v>76</v>
      </c>
      <c r="AL387" t="s">
        <v>76</v>
      </c>
      <c r="AM387" t="s">
        <v>76</v>
      </c>
      <c r="AN387" t="s">
        <v>76</v>
      </c>
      <c r="AO387" t="s">
        <v>76</v>
      </c>
      <c r="AP387" t="s">
        <v>76</v>
      </c>
      <c r="AQ387" t="s">
        <v>76</v>
      </c>
      <c r="AR387">
        <v>57</v>
      </c>
      <c r="AS387">
        <v>4.38</v>
      </c>
    </row>
    <row r="388" spans="1:45" x14ac:dyDescent="0.15">
      <c r="A388" t="s">
        <v>549</v>
      </c>
      <c r="B388">
        <v>890</v>
      </c>
      <c r="C388">
        <v>68.459999999999994</v>
      </c>
      <c r="D388">
        <v>11</v>
      </c>
      <c r="E388">
        <v>1.22</v>
      </c>
      <c r="F388">
        <v>5</v>
      </c>
      <c r="G388">
        <v>0.56000000000000005</v>
      </c>
      <c r="H388">
        <v>8</v>
      </c>
      <c r="I388">
        <v>0.89</v>
      </c>
      <c r="J388">
        <v>58</v>
      </c>
      <c r="K388">
        <v>6.44</v>
      </c>
      <c r="L388">
        <v>2</v>
      </c>
      <c r="M388">
        <v>0.22</v>
      </c>
      <c r="N388" t="s">
        <v>76</v>
      </c>
      <c r="O388" t="s">
        <v>76</v>
      </c>
      <c r="P388">
        <v>1</v>
      </c>
      <c r="Q388">
        <v>0.11</v>
      </c>
      <c r="R388">
        <v>1</v>
      </c>
      <c r="S388">
        <v>0.11</v>
      </c>
      <c r="X388" t="s">
        <v>76</v>
      </c>
      <c r="Y388" t="s">
        <v>76</v>
      </c>
      <c r="AB388" t="s">
        <v>76</v>
      </c>
      <c r="AC388" t="s">
        <v>76</v>
      </c>
      <c r="AD388" t="s">
        <v>76</v>
      </c>
      <c r="AE388" t="s">
        <v>76</v>
      </c>
      <c r="AF388" t="s">
        <v>76</v>
      </c>
      <c r="AG388" t="s">
        <v>76</v>
      </c>
      <c r="AH388" t="s">
        <v>76</v>
      </c>
      <c r="AI388" t="s">
        <v>76</v>
      </c>
      <c r="AJ388" t="s">
        <v>76</v>
      </c>
      <c r="AK388" t="s">
        <v>76</v>
      </c>
      <c r="AL388">
        <v>3</v>
      </c>
      <c r="AM388">
        <v>3</v>
      </c>
      <c r="AN388" t="s">
        <v>76</v>
      </c>
      <c r="AO388" t="s">
        <v>76</v>
      </c>
      <c r="AP388" t="s">
        <v>76</v>
      </c>
      <c r="AQ388" t="s">
        <v>76</v>
      </c>
      <c r="AR388">
        <v>43</v>
      </c>
      <c r="AS388">
        <v>3.31</v>
      </c>
    </row>
    <row r="389" spans="1:45" x14ac:dyDescent="0.15">
      <c r="A389" t="s">
        <v>550</v>
      </c>
      <c r="B389">
        <v>837</v>
      </c>
      <c r="C389">
        <v>69.75</v>
      </c>
      <c r="D389">
        <v>3</v>
      </c>
      <c r="E389">
        <v>0.43</v>
      </c>
      <c r="F389">
        <v>2</v>
      </c>
      <c r="G389">
        <v>0.28999999999999998</v>
      </c>
      <c r="H389">
        <v>3</v>
      </c>
      <c r="I389">
        <v>0.43</v>
      </c>
      <c r="J389">
        <v>25</v>
      </c>
      <c r="K389">
        <v>3.57</v>
      </c>
      <c r="L389">
        <v>4</v>
      </c>
      <c r="M389">
        <v>0.56999999999999995</v>
      </c>
      <c r="N389">
        <v>1</v>
      </c>
      <c r="O389">
        <v>0.14000000000000001</v>
      </c>
      <c r="P389" t="s">
        <v>76</v>
      </c>
      <c r="Q389" t="s">
        <v>76</v>
      </c>
      <c r="R389">
        <v>1</v>
      </c>
      <c r="S389">
        <v>0.14000000000000001</v>
      </c>
      <c r="X389" t="s">
        <v>76</v>
      </c>
      <c r="Y389" t="s">
        <v>76</v>
      </c>
      <c r="AB389" t="s">
        <v>76</v>
      </c>
      <c r="AC389" t="s">
        <v>76</v>
      </c>
      <c r="AD389" t="s">
        <v>76</v>
      </c>
      <c r="AE389" t="s">
        <v>76</v>
      </c>
      <c r="AF389">
        <v>2</v>
      </c>
      <c r="AG389">
        <v>0.67</v>
      </c>
      <c r="AH389" t="s">
        <v>172</v>
      </c>
      <c r="AI389" t="s">
        <v>172</v>
      </c>
      <c r="AJ389" t="s">
        <v>172</v>
      </c>
      <c r="AK389" t="s">
        <v>172</v>
      </c>
      <c r="AL389" t="s">
        <v>172</v>
      </c>
      <c r="AM389" t="s">
        <v>172</v>
      </c>
      <c r="AN389" t="s">
        <v>172</v>
      </c>
      <c r="AO389" t="s">
        <v>172</v>
      </c>
      <c r="AP389" t="s">
        <v>172</v>
      </c>
      <c r="AQ389" t="s">
        <v>172</v>
      </c>
      <c r="AR389">
        <v>60</v>
      </c>
      <c r="AS389">
        <v>5</v>
      </c>
    </row>
    <row r="390" spans="1:45" x14ac:dyDescent="0.15">
      <c r="A390" t="s">
        <v>551</v>
      </c>
      <c r="B390">
        <v>882</v>
      </c>
      <c r="C390">
        <v>80.180000000000007</v>
      </c>
      <c r="D390">
        <v>16</v>
      </c>
      <c r="E390">
        <v>2.29</v>
      </c>
      <c r="F390">
        <v>2</v>
      </c>
      <c r="G390">
        <v>0.28999999999999998</v>
      </c>
      <c r="H390">
        <v>20</v>
      </c>
      <c r="I390">
        <v>2.86</v>
      </c>
      <c r="J390">
        <v>37</v>
      </c>
      <c r="K390">
        <v>5.29</v>
      </c>
      <c r="L390">
        <v>3</v>
      </c>
      <c r="M390">
        <v>0.43</v>
      </c>
      <c r="N390">
        <v>5</v>
      </c>
      <c r="O390">
        <v>0.71</v>
      </c>
      <c r="P390">
        <v>1</v>
      </c>
      <c r="Q390">
        <v>0.14000000000000001</v>
      </c>
      <c r="R390">
        <v>2</v>
      </c>
      <c r="S390">
        <v>0.28999999999999998</v>
      </c>
      <c r="X390" t="s">
        <v>76</v>
      </c>
      <c r="Y390" t="s">
        <v>76</v>
      </c>
      <c r="AB390">
        <v>2</v>
      </c>
      <c r="AC390">
        <v>0.28999999999999998</v>
      </c>
      <c r="AD390" t="s">
        <v>76</v>
      </c>
      <c r="AE390" t="s">
        <v>76</v>
      </c>
      <c r="AF390" t="s">
        <v>76</v>
      </c>
      <c r="AG390" t="s">
        <v>76</v>
      </c>
      <c r="AH390" t="s">
        <v>76</v>
      </c>
      <c r="AI390" t="s">
        <v>76</v>
      </c>
      <c r="AJ390" t="s">
        <v>76</v>
      </c>
      <c r="AK390" t="s">
        <v>76</v>
      </c>
      <c r="AL390" t="s">
        <v>76</v>
      </c>
      <c r="AM390" t="s">
        <v>76</v>
      </c>
      <c r="AN390" t="s">
        <v>76</v>
      </c>
      <c r="AO390" t="s">
        <v>76</v>
      </c>
      <c r="AP390" t="s">
        <v>76</v>
      </c>
      <c r="AQ390" t="s">
        <v>76</v>
      </c>
      <c r="AR390">
        <v>41</v>
      </c>
      <c r="AS390">
        <v>3.73</v>
      </c>
    </row>
    <row r="391" spans="1:45" x14ac:dyDescent="0.15">
      <c r="A391" t="s">
        <v>552</v>
      </c>
      <c r="B391">
        <v>488</v>
      </c>
      <c r="C391">
        <v>44.36</v>
      </c>
      <c r="D391">
        <v>13</v>
      </c>
      <c r="E391">
        <v>1.86</v>
      </c>
      <c r="F391">
        <v>4</v>
      </c>
      <c r="G391">
        <v>0.56999999999999995</v>
      </c>
      <c r="H391">
        <v>5</v>
      </c>
      <c r="I391">
        <v>0.71</v>
      </c>
      <c r="J391">
        <v>30</v>
      </c>
      <c r="K391">
        <v>4.29</v>
      </c>
      <c r="L391">
        <v>2</v>
      </c>
      <c r="M391">
        <v>0.28999999999999998</v>
      </c>
      <c r="N391">
        <v>6</v>
      </c>
      <c r="O391">
        <v>0.86</v>
      </c>
      <c r="P391">
        <v>1</v>
      </c>
      <c r="Q391">
        <v>0.14000000000000001</v>
      </c>
      <c r="R391">
        <v>1</v>
      </c>
      <c r="S391">
        <v>0.14000000000000001</v>
      </c>
      <c r="X391" t="s">
        <v>76</v>
      </c>
      <c r="Y391" t="s">
        <v>76</v>
      </c>
      <c r="AB391" t="s">
        <v>76</v>
      </c>
      <c r="AC391" t="s">
        <v>76</v>
      </c>
      <c r="AD391" t="s">
        <v>172</v>
      </c>
      <c r="AE391" t="s">
        <v>172</v>
      </c>
      <c r="AF391" t="s">
        <v>172</v>
      </c>
      <c r="AG391" t="s">
        <v>172</v>
      </c>
      <c r="AH391" t="s">
        <v>76</v>
      </c>
      <c r="AI391" t="s">
        <v>76</v>
      </c>
      <c r="AJ391" t="s">
        <v>76</v>
      </c>
      <c r="AK391" t="s">
        <v>76</v>
      </c>
      <c r="AL391">
        <v>1</v>
      </c>
      <c r="AM391">
        <v>1</v>
      </c>
      <c r="AN391" t="s">
        <v>76</v>
      </c>
      <c r="AO391" t="s">
        <v>76</v>
      </c>
      <c r="AP391" t="s">
        <v>76</v>
      </c>
      <c r="AQ391" t="s">
        <v>76</v>
      </c>
      <c r="AR391">
        <v>31</v>
      </c>
      <c r="AS391">
        <v>2.82</v>
      </c>
    </row>
    <row r="392" spans="1:45" x14ac:dyDescent="0.15">
      <c r="A392" t="s">
        <v>553</v>
      </c>
      <c r="B392">
        <v>3311</v>
      </c>
      <c r="C392">
        <v>68.98</v>
      </c>
      <c r="D392">
        <v>11</v>
      </c>
      <c r="E392">
        <v>0.35</v>
      </c>
      <c r="F392">
        <v>10</v>
      </c>
      <c r="G392">
        <v>0.32</v>
      </c>
      <c r="H392">
        <v>47</v>
      </c>
      <c r="I392">
        <v>1.52</v>
      </c>
      <c r="J392">
        <v>189</v>
      </c>
      <c r="K392">
        <v>6.1</v>
      </c>
      <c r="L392">
        <v>8</v>
      </c>
      <c r="M392">
        <v>0.26</v>
      </c>
      <c r="N392">
        <v>7</v>
      </c>
      <c r="O392">
        <v>0.23</v>
      </c>
      <c r="P392">
        <v>6</v>
      </c>
      <c r="Q392">
        <v>0.19</v>
      </c>
      <c r="R392">
        <v>7</v>
      </c>
      <c r="S392">
        <v>0.23</v>
      </c>
      <c r="X392" t="s">
        <v>76</v>
      </c>
      <c r="Y392" t="s">
        <v>76</v>
      </c>
      <c r="AB392">
        <v>1</v>
      </c>
      <c r="AC392">
        <v>0.03</v>
      </c>
      <c r="AD392" t="s">
        <v>76</v>
      </c>
      <c r="AE392" t="s">
        <v>76</v>
      </c>
      <c r="AF392">
        <v>5</v>
      </c>
      <c r="AG392">
        <v>0.5</v>
      </c>
      <c r="AH392" t="s">
        <v>76</v>
      </c>
      <c r="AI392" t="s">
        <v>76</v>
      </c>
      <c r="AJ392" t="s">
        <v>76</v>
      </c>
      <c r="AK392" t="s">
        <v>76</v>
      </c>
      <c r="AL392">
        <v>5</v>
      </c>
      <c r="AM392">
        <v>1.67</v>
      </c>
      <c r="AN392" t="s">
        <v>76</v>
      </c>
      <c r="AO392" t="s">
        <v>76</v>
      </c>
      <c r="AP392">
        <v>1</v>
      </c>
      <c r="AQ392">
        <v>0.33</v>
      </c>
      <c r="AR392">
        <v>122</v>
      </c>
      <c r="AS392">
        <v>2.54</v>
      </c>
    </row>
    <row r="393" spans="1:45" x14ac:dyDescent="0.15">
      <c r="A393" t="s">
        <v>554</v>
      </c>
      <c r="B393">
        <v>1182</v>
      </c>
      <c r="C393">
        <v>78.8</v>
      </c>
      <c r="D393">
        <v>3</v>
      </c>
      <c r="E393">
        <v>0.3</v>
      </c>
      <c r="F393">
        <v>9</v>
      </c>
      <c r="G393">
        <v>0.9</v>
      </c>
      <c r="H393">
        <v>18</v>
      </c>
      <c r="I393">
        <v>1.8</v>
      </c>
      <c r="J393">
        <v>35</v>
      </c>
      <c r="K393">
        <v>3.5</v>
      </c>
      <c r="L393">
        <v>1</v>
      </c>
      <c r="M393">
        <v>0.1</v>
      </c>
      <c r="N393">
        <v>6</v>
      </c>
      <c r="O393">
        <v>0.6</v>
      </c>
      <c r="P393">
        <v>6</v>
      </c>
      <c r="Q393">
        <v>0.6</v>
      </c>
      <c r="R393">
        <v>1</v>
      </c>
      <c r="S393">
        <v>0.1</v>
      </c>
      <c r="X393" t="s">
        <v>76</v>
      </c>
      <c r="Y393" t="s">
        <v>76</v>
      </c>
      <c r="AB393">
        <v>1</v>
      </c>
      <c r="AC393">
        <v>0.1</v>
      </c>
      <c r="AD393" t="s">
        <v>76</v>
      </c>
      <c r="AE393" t="s">
        <v>76</v>
      </c>
      <c r="AF393">
        <v>2</v>
      </c>
      <c r="AG393">
        <v>0.67</v>
      </c>
      <c r="AH393">
        <v>1</v>
      </c>
      <c r="AI393">
        <v>1</v>
      </c>
      <c r="AJ393">
        <v>1</v>
      </c>
      <c r="AK393">
        <v>1</v>
      </c>
      <c r="AL393">
        <v>1</v>
      </c>
      <c r="AM393">
        <v>1</v>
      </c>
      <c r="AN393" t="s">
        <v>76</v>
      </c>
      <c r="AO393" t="s">
        <v>76</v>
      </c>
      <c r="AP393" t="s">
        <v>76</v>
      </c>
      <c r="AQ393" t="s">
        <v>76</v>
      </c>
      <c r="AR393">
        <v>50</v>
      </c>
      <c r="AS393">
        <v>3.33</v>
      </c>
    </row>
    <row r="394" spans="1:45" x14ac:dyDescent="0.15">
      <c r="A394" t="s">
        <v>555</v>
      </c>
      <c r="B394">
        <v>1775</v>
      </c>
      <c r="C394">
        <v>93.42</v>
      </c>
      <c r="D394">
        <v>1</v>
      </c>
      <c r="E394">
        <v>0.08</v>
      </c>
      <c r="F394">
        <v>2</v>
      </c>
      <c r="G394">
        <v>0.15</v>
      </c>
      <c r="H394">
        <v>22</v>
      </c>
      <c r="I394">
        <v>1.69</v>
      </c>
      <c r="J394">
        <v>137</v>
      </c>
      <c r="K394">
        <v>10.54</v>
      </c>
      <c r="L394" t="s">
        <v>76</v>
      </c>
      <c r="M394" t="s">
        <v>76</v>
      </c>
      <c r="N394">
        <v>7</v>
      </c>
      <c r="O394">
        <v>0.54</v>
      </c>
      <c r="P394">
        <v>2</v>
      </c>
      <c r="Q394">
        <v>0.15</v>
      </c>
      <c r="R394">
        <v>2</v>
      </c>
      <c r="S394">
        <v>0.15</v>
      </c>
      <c r="X394">
        <v>1</v>
      </c>
      <c r="Y394">
        <v>0.08</v>
      </c>
      <c r="AB394" t="s">
        <v>76</v>
      </c>
      <c r="AC394" t="s">
        <v>76</v>
      </c>
      <c r="AD394" t="s">
        <v>76</v>
      </c>
      <c r="AE394" t="s">
        <v>76</v>
      </c>
      <c r="AF394">
        <v>1</v>
      </c>
      <c r="AG394">
        <v>0.33</v>
      </c>
      <c r="AH394" t="s">
        <v>76</v>
      </c>
      <c r="AI394" t="s">
        <v>76</v>
      </c>
      <c r="AJ394" t="s">
        <v>76</v>
      </c>
      <c r="AK394" t="s">
        <v>76</v>
      </c>
      <c r="AL394">
        <v>2</v>
      </c>
      <c r="AM394">
        <v>2</v>
      </c>
      <c r="AN394" t="s">
        <v>76</v>
      </c>
      <c r="AO394" t="s">
        <v>76</v>
      </c>
      <c r="AP394" t="s">
        <v>76</v>
      </c>
      <c r="AQ394" t="s">
        <v>76</v>
      </c>
      <c r="AR394">
        <v>109</v>
      </c>
      <c r="AS394">
        <v>5.74</v>
      </c>
    </row>
    <row r="395" spans="1:45" x14ac:dyDescent="0.15">
      <c r="A395" t="s">
        <v>556</v>
      </c>
      <c r="B395">
        <v>680</v>
      </c>
      <c r="C395">
        <v>52.31</v>
      </c>
      <c r="D395">
        <v>9</v>
      </c>
      <c r="E395">
        <v>1.1299999999999999</v>
      </c>
      <c r="F395">
        <v>3</v>
      </c>
      <c r="G395">
        <v>0.38</v>
      </c>
      <c r="H395">
        <v>7</v>
      </c>
      <c r="I395">
        <v>0.88</v>
      </c>
      <c r="J395">
        <v>39</v>
      </c>
      <c r="K395">
        <v>4.88</v>
      </c>
      <c r="L395">
        <v>1</v>
      </c>
      <c r="M395">
        <v>0.13</v>
      </c>
      <c r="N395">
        <v>4</v>
      </c>
      <c r="O395">
        <v>0.5</v>
      </c>
      <c r="P395">
        <v>6</v>
      </c>
      <c r="Q395">
        <v>0.75</v>
      </c>
      <c r="R395">
        <v>1</v>
      </c>
      <c r="S395">
        <v>0.13</v>
      </c>
      <c r="X395" t="s">
        <v>76</v>
      </c>
      <c r="Y395" t="s">
        <v>76</v>
      </c>
      <c r="AB395" t="s">
        <v>76</v>
      </c>
      <c r="AC395" t="s">
        <v>76</v>
      </c>
      <c r="AD395" t="s">
        <v>76</v>
      </c>
      <c r="AE395" t="s">
        <v>76</v>
      </c>
      <c r="AF395" t="s">
        <v>76</v>
      </c>
      <c r="AG395" t="s">
        <v>76</v>
      </c>
      <c r="AH395" t="s">
        <v>76</v>
      </c>
      <c r="AI395" t="s">
        <v>76</v>
      </c>
      <c r="AJ395" t="s">
        <v>76</v>
      </c>
      <c r="AK395" t="s">
        <v>76</v>
      </c>
      <c r="AL395" t="s">
        <v>76</v>
      </c>
      <c r="AM395" t="s">
        <v>76</v>
      </c>
      <c r="AN395" t="s">
        <v>76</v>
      </c>
      <c r="AO395" t="s">
        <v>76</v>
      </c>
      <c r="AP395" t="s">
        <v>76</v>
      </c>
      <c r="AQ395" t="s">
        <v>76</v>
      </c>
      <c r="AR395">
        <v>22</v>
      </c>
      <c r="AS395">
        <v>1.69</v>
      </c>
    </row>
    <row r="396" spans="1:45" x14ac:dyDescent="0.15">
      <c r="A396" t="s">
        <v>557</v>
      </c>
      <c r="B396">
        <v>1131</v>
      </c>
      <c r="C396">
        <v>102.82</v>
      </c>
      <c r="D396">
        <v>2</v>
      </c>
      <c r="E396">
        <v>0.28999999999999998</v>
      </c>
      <c r="F396">
        <v>3</v>
      </c>
      <c r="G396">
        <v>0.43</v>
      </c>
      <c r="H396">
        <v>17</v>
      </c>
      <c r="I396">
        <v>2.4300000000000002</v>
      </c>
      <c r="J396">
        <v>76</v>
      </c>
      <c r="K396">
        <v>10.86</v>
      </c>
      <c r="L396" t="s">
        <v>76</v>
      </c>
      <c r="M396" t="s">
        <v>76</v>
      </c>
      <c r="N396">
        <v>2</v>
      </c>
      <c r="O396">
        <v>0.28999999999999998</v>
      </c>
      <c r="P396">
        <v>1</v>
      </c>
      <c r="Q396">
        <v>0.14000000000000001</v>
      </c>
      <c r="R396">
        <v>1</v>
      </c>
      <c r="S396">
        <v>0.14000000000000001</v>
      </c>
      <c r="X396" t="s">
        <v>76</v>
      </c>
      <c r="Y396" t="s">
        <v>76</v>
      </c>
      <c r="AB396" t="s">
        <v>76</v>
      </c>
      <c r="AC396" t="s">
        <v>76</v>
      </c>
      <c r="AD396" t="s">
        <v>76</v>
      </c>
      <c r="AE396" t="s">
        <v>76</v>
      </c>
      <c r="AF396" t="s">
        <v>76</v>
      </c>
      <c r="AG396" t="s">
        <v>76</v>
      </c>
      <c r="AH396" t="s">
        <v>172</v>
      </c>
      <c r="AI396" t="s">
        <v>172</v>
      </c>
      <c r="AJ396" t="s">
        <v>172</v>
      </c>
      <c r="AK396" t="s">
        <v>172</v>
      </c>
      <c r="AL396" t="s">
        <v>172</v>
      </c>
      <c r="AM396" t="s">
        <v>172</v>
      </c>
      <c r="AN396" t="s">
        <v>172</v>
      </c>
      <c r="AO396" t="s">
        <v>172</v>
      </c>
      <c r="AP396" t="s">
        <v>172</v>
      </c>
      <c r="AQ396" t="s">
        <v>172</v>
      </c>
      <c r="AR396">
        <v>42</v>
      </c>
      <c r="AS396">
        <v>3.82</v>
      </c>
    </row>
    <row r="397" spans="1:45" x14ac:dyDescent="0.15">
      <c r="A397" t="s">
        <v>558</v>
      </c>
      <c r="B397">
        <v>147</v>
      </c>
      <c r="C397">
        <v>49</v>
      </c>
      <c r="D397" t="s">
        <v>76</v>
      </c>
      <c r="E397" t="s">
        <v>76</v>
      </c>
      <c r="F397" t="s">
        <v>76</v>
      </c>
      <c r="G397" t="s">
        <v>76</v>
      </c>
      <c r="H397" t="s">
        <v>76</v>
      </c>
      <c r="I397" t="s">
        <v>76</v>
      </c>
      <c r="J397">
        <v>6</v>
      </c>
      <c r="K397">
        <v>3</v>
      </c>
      <c r="L397">
        <v>1</v>
      </c>
      <c r="M397">
        <v>0.5</v>
      </c>
      <c r="N397" t="s">
        <v>76</v>
      </c>
      <c r="O397" t="s">
        <v>76</v>
      </c>
      <c r="P397">
        <v>1</v>
      </c>
      <c r="Q397">
        <v>0.5</v>
      </c>
      <c r="R397" t="s">
        <v>76</v>
      </c>
      <c r="S397" t="s">
        <v>76</v>
      </c>
      <c r="X397" t="s">
        <v>76</v>
      </c>
      <c r="Y397" t="s">
        <v>76</v>
      </c>
      <c r="AB397" t="s">
        <v>76</v>
      </c>
      <c r="AC397" t="s">
        <v>76</v>
      </c>
      <c r="AD397" t="s">
        <v>76</v>
      </c>
      <c r="AE397" t="s">
        <v>76</v>
      </c>
      <c r="AF397" t="s">
        <v>76</v>
      </c>
      <c r="AG397" t="s">
        <v>76</v>
      </c>
      <c r="AH397" t="s">
        <v>172</v>
      </c>
      <c r="AI397" t="s">
        <v>172</v>
      </c>
      <c r="AJ397" t="s">
        <v>172</v>
      </c>
      <c r="AK397" t="s">
        <v>172</v>
      </c>
      <c r="AL397" t="s">
        <v>172</v>
      </c>
      <c r="AM397" t="s">
        <v>172</v>
      </c>
      <c r="AN397" t="s">
        <v>172</v>
      </c>
      <c r="AO397" t="s">
        <v>172</v>
      </c>
      <c r="AP397" t="s">
        <v>172</v>
      </c>
      <c r="AQ397" t="s">
        <v>172</v>
      </c>
      <c r="AR397">
        <v>5</v>
      </c>
      <c r="AS397">
        <v>1.67</v>
      </c>
    </row>
    <row r="398" spans="1:45" x14ac:dyDescent="0.15">
      <c r="A398" t="s">
        <v>559</v>
      </c>
      <c r="B398">
        <v>1074</v>
      </c>
      <c r="C398">
        <v>89.5</v>
      </c>
      <c r="D398">
        <v>7</v>
      </c>
      <c r="E398">
        <v>0.88</v>
      </c>
      <c r="F398">
        <v>4</v>
      </c>
      <c r="G398">
        <v>0.5</v>
      </c>
      <c r="H398">
        <v>8</v>
      </c>
      <c r="I398">
        <v>1</v>
      </c>
      <c r="J398">
        <v>28</v>
      </c>
      <c r="K398">
        <v>3.5</v>
      </c>
      <c r="L398">
        <v>2</v>
      </c>
      <c r="M398">
        <v>0.25</v>
      </c>
      <c r="N398">
        <v>7</v>
      </c>
      <c r="O398">
        <v>0.88</v>
      </c>
      <c r="P398">
        <v>7</v>
      </c>
      <c r="Q398">
        <v>0.88</v>
      </c>
      <c r="R398">
        <v>1</v>
      </c>
      <c r="S398">
        <v>0.13</v>
      </c>
      <c r="X398">
        <v>1</v>
      </c>
      <c r="Y398">
        <v>0.13</v>
      </c>
      <c r="AB398" t="s">
        <v>76</v>
      </c>
      <c r="AC398" t="s">
        <v>76</v>
      </c>
      <c r="AD398" t="s">
        <v>76</v>
      </c>
      <c r="AE398" t="s">
        <v>76</v>
      </c>
      <c r="AF398">
        <v>2</v>
      </c>
      <c r="AG398">
        <v>1</v>
      </c>
      <c r="AH398" t="s">
        <v>172</v>
      </c>
      <c r="AI398" t="s">
        <v>172</v>
      </c>
      <c r="AJ398" t="s">
        <v>172</v>
      </c>
      <c r="AK398" t="s">
        <v>172</v>
      </c>
      <c r="AL398" t="s">
        <v>172</v>
      </c>
      <c r="AM398" t="s">
        <v>172</v>
      </c>
      <c r="AN398" t="s">
        <v>172</v>
      </c>
      <c r="AO398" t="s">
        <v>172</v>
      </c>
      <c r="AP398" t="s">
        <v>172</v>
      </c>
      <c r="AQ398" t="s">
        <v>172</v>
      </c>
      <c r="AR398">
        <v>56</v>
      </c>
      <c r="AS398">
        <v>4.67</v>
      </c>
    </row>
    <row r="399" spans="1:45" x14ac:dyDescent="0.15">
      <c r="A399" t="s">
        <v>560</v>
      </c>
      <c r="B399">
        <v>535</v>
      </c>
      <c r="C399">
        <v>59.44</v>
      </c>
      <c r="D399">
        <v>2</v>
      </c>
      <c r="E399">
        <v>0.33</v>
      </c>
      <c r="F399">
        <v>5</v>
      </c>
      <c r="G399">
        <v>0.83</v>
      </c>
      <c r="H399">
        <v>4</v>
      </c>
      <c r="I399">
        <v>0.67</v>
      </c>
      <c r="J399">
        <v>15</v>
      </c>
      <c r="K399">
        <v>2.5</v>
      </c>
      <c r="L399">
        <v>2</v>
      </c>
      <c r="M399">
        <v>0.33</v>
      </c>
      <c r="N399" t="s">
        <v>76</v>
      </c>
      <c r="O399" t="s">
        <v>76</v>
      </c>
      <c r="P399">
        <v>7</v>
      </c>
      <c r="Q399">
        <v>1.17</v>
      </c>
      <c r="R399">
        <v>1</v>
      </c>
      <c r="S399">
        <v>0.17</v>
      </c>
      <c r="X399" t="s">
        <v>76</v>
      </c>
      <c r="Y399" t="s">
        <v>76</v>
      </c>
      <c r="AB399">
        <v>1</v>
      </c>
      <c r="AC399">
        <v>0.17</v>
      </c>
      <c r="AD399" t="s">
        <v>76</v>
      </c>
      <c r="AE399" t="s">
        <v>76</v>
      </c>
      <c r="AF399">
        <v>4</v>
      </c>
      <c r="AG399">
        <v>2</v>
      </c>
      <c r="AH399" t="s">
        <v>172</v>
      </c>
      <c r="AI399" t="s">
        <v>172</v>
      </c>
      <c r="AJ399" t="s">
        <v>172</v>
      </c>
      <c r="AK399" t="s">
        <v>172</v>
      </c>
      <c r="AL399" t="s">
        <v>172</v>
      </c>
      <c r="AM399" t="s">
        <v>172</v>
      </c>
      <c r="AN399" t="s">
        <v>172</v>
      </c>
      <c r="AO399" t="s">
        <v>172</v>
      </c>
      <c r="AP399" t="s">
        <v>172</v>
      </c>
      <c r="AQ399" t="s">
        <v>172</v>
      </c>
      <c r="AR399">
        <v>77</v>
      </c>
      <c r="AS399">
        <v>8.56</v>
      </c>
    </row>
    <row r="400" spans="1:45" x14ac:dyDescent="0.15">
      <c r="A400" t="s">
        <v>561</v>
      </c>
      <c r="B400">
        <v>1564</v>
      </c>
      <c r="C400">
        <v>120.31</v>
      </c>
      <c r="D400">
        <v>9</v>
      </c>
      <c r="E400">
        <v>1.1299999999999999</v>
      </c>
      <c r="F400">
        <v>3</v>
      </c>
      <c r="G400">
        <v>0.38</v>
      </c>
      <c r="H400">
        <v>59</v>
      </c>
      <c r="I400">
        <v>7.38</v>
      </c>
      <c r="J400">
        <v>78</v>
      </c>
      <c r="K400">
        <v>9.75</v>
      </c>
      <c r="L400">
        <v>3</v>
      </c>
      <c r="M400">
        <v>0.38</v>
      </c>
      <c r="N400" t="s">
        <v>76</v>
      </c>
      <c r="O400" t="s">
        <v>76</v>
      </c>
      <c r="P400">
        <v>1</v>
      </c>
      <c r="Q400">
        <v>0.13</v>
      </c>
      <c r="R400">
        <v>3</v>
      </c>
      <c r="S400">
        <v>0.38</v>
      </c>
      <c r="X400">
        <v>1</v>
      </c>
      <c r="Y400">
        <v>0.13</v>
      </c>
      <c r="AB400" t="s">
        <v>76</v>
      </c>
      <c r="AC400" t="s">
        <v>76</v>
      </c>
      <c r="AD400" t="s">
        <v>76</v>
      </c>
      <c r="AE400" t="s">
        <v>76</v>
      </c>
      <c r="AF400">
        <v>11</v>
      </c>
      <c r="AG400">
        <v>3.67</v>
      </c>
      <c r="AH400" t="s">
        <v>76</v>
      </c>
      <c r="AI400" t="s">
        <v>76</v>
      </c>
      <c r="AJ400">
        <v>1</v>
      </c>
      <c r="AK400">
        <v>1</v>
      </c>
      <c r="AL400">
        <v>5</v>
      </c>
      <c r="AM400">
        <v>5</v>
      </c>
      <c r="AN400" t="s">
        <v>76</v>
      </c>
      <c r="AO400" t="s">
        <v>76</v>
      </c>
      <c r="AP400" t="s">
        <v>76</v>
      </c>
      <c r="AQ400" t="s">
        <v>76</v>
      </c>
      <c r="AR400">
        <v>113</v>
      </c>
      <c r="AS400">
        <v>8.69</v>
      </c>
    </row>
    <row r="401" spans="1:45" x14ac:dyDescent="0.15">
      <c r="A401" t="s">
        <v>562</v>
      </c>
      <c r="B401">
        <v>836</v>
      </c>
      <c r="C401">
        <v>64.31</v>
      </c>
      <c r="D401">
        <v>10</v>
      </c>
      <c r="E401">
        <v>1.25</v>
      </c>
      <c r="F401" t="s">
        <v>76</v>
      </c>
      <c r="G401" t="s">
        <v>76</v>
      </c>
      <c r="H401">
        <v>8</v>
      </c>
      <c r="I401">
        <v>1</v>
      </c>
      <c r="J401">
        <v>39</v>
      </c>
      <c r="K401">
        <v>4.88</v>
      </c>
      <c r="L401">
        <v>1</v>
      </c>
      <c r="M401">
        <v>0.13</v>
      </c>
      <c r="N401">
        <v>1</v>
      </c>
      <c r="O401">
        <v>0.13</v>
      </c>
      <c r="P401" t="s">
        <v>76</v>
      </c>
      <c r="Q401" t="s">
        <v>76</v>
      </c>
      <c r="R401">
        <v>7</v>
      </c>
      <c r="S401">
        <v>0.88</v>
      </c>
      <c r="X401" t="s">
        <v>76</v>
      </c>
      <c r="Y401" t="s">
        <v>76</v>
      </c>
      <c r="AB401" t="s">
        <v>76</v>
      </c>
      <c r="AC401" t="s">
        <v>76</v>
      </c>
      <c r="AD401" t="s">
        <v>76</v>
      </c>
      <c r="AE401" t="s">
        <v>76</v>
      </c>
      <c r="AF401">
        <v>6</v>
      </c>
      <c r="AG401">
        <v>3</v>
      </c>
      <c r="AH401" t="s">
        <v>76</v>
      </c>
      <c r="AI401" t="s">
        <v>76</v>
      </c>
      <c r="AJ401" t="s">
        <v>76</v>
      </c>
      <c r="AK401" t="s">
        <v>76</v>
      </c>
      <c r="AL401" t="s">
        <v>76</v>
      </c>
      <c r="AM401" t="s">
        <v>76</v>
      </c>
      <c r="AN401" t="s">
        <v>76</v>
      </c>
      <c r="AO401" t="s">
        <v>76</v>
      </c>
      <c r="AP401" t="s">
        <v>76</v>
      </c>
      <c r="AQ401" t="s">
        <v>76</v>
      </c>
      <c r="AR401">
        <v>75</v>
      </c>
      <c r="AS401">
        <v>5.77</v>
      </c>
    </row>
    <row r="402" spans="1:45" x14ac:dyDescent="0.15">
      <c r="A402" t="s">
        <v>563</v>
      </c>
      <c r="B402">
        <v>479</v>
      </c>
      <c r="C402">
        <v>59.88</v>
      </c>
      <c r="D402" t="s">
        <v>76</v>
      </c>
      <c r="E402" t="s">
        <v>76</v>
      </c>
      <c r="F402">
        <v>7</v>
      </c>
      <c r="G402">
        <v>1.4</v>
      </c>
      <c r="H402">
        <v>3</v>
      </c>
      <c r="I402">
        <v>0.6</v>
      </c>
      <c r="J402">
        <v>25</v>
      </c>
      <c r="K402">
        <v>5</v>
      </c>
      <c r="L402" t="s">
        <v>76</v>
      </c>
      <c r="M402" t="s">
        <v>76</v>
      </c>
      <c r="N402">
        <v>1</v>
      </c>
      <c r="O402">
        <v>0.2</v>
      </c>
      <c r="P402" t="s">
        <v>76</v>
      </c>
      <c r="Q402" t="s">
        <v>76</v>
      </c>
      <c r="R402" t="s">
        <v>76</v>
      </c>
      <c r="S402" t="s">
        <v>76</v>
      </c>
      <c r="X402" t="s">
        <v>76</v>
      </c>
      <c r="Y402" t="s">
        <v>76</v>
      </c>
      <c r="AB402" t="s">
        <v>76</v>
      </c>
      <c r="AC402" t="s">
        <v>76</v>
      </c>
      <c r="AD402" t="s">
        <v>76</v>
      </c>
      <c r="AE402" t="s">
        <v>76</v>
      </c>
      <c r="AF402" t="s">
        <v>76</v>
      </c>
      <c r="AG402" t="s">
        <v>76</v>
      </c>
      <c r="AH402" t="s">
        <v>76</v>
      </c>
      <c r="AI402" t="s">
        <v>76</v>
      </c>
      <c r="AJ402" t="s">
        <v>76</v>
      </c>
      <c r="AK402" t="s">
        <v>76</v>
      </c>
      <c r="AL402" t="s">
        <v>76</v>
      </c>
      <c r="AM402" t="s">
        <v>76</v>
      </c>
      <c r="AN402" t="s">
        <v>76</v>
      </c>
      <c r="AO402" t="s">
        <v>76</v>
      </c>
      <c r="AP402" t="s">
        <v>76</v>
      </c>
      <c r="AQ402" t="s">
        <v>76</v>
      </c>
      <c r="AR402">
        <v>71</v>
      </c>
      <c r="AS402">
        <v>8.8800000000000008</v>
      </c>
    </row>
    <row r="403" spans="1:45" x14ac:dyDescent="0.15">
      <c r="A403" t="s">
        <v>564</v>
      </c>
      <c r="B403">
        <v>432</v>
      </c>
      <c r="C403">
        <v>72</v>
      </c>
      <c r="D403">
        <v>2</v>
      </c>
      <c r="E403">
        <v>0.5</v>
      </c>
      <c r="F403">
        <v>2</v>
      </c>
      <c r="G403">
        <v>0.5</v>
      </c>
      <c r="H403">
        <v>14</v>
      </c>
      <c r="I403">
        <v>3.5</v>
      </c>
      <c r="J403">
        <v>36</v>
      </c>
      <c r="K403">
        <v>9</v>
      </c>
      <c r="L403" t="s">
        <v>76</v>
      </c>
      <c r="M403" t="s">
        <v>76</v>
      </c>
      <c r="N403" t="s">
        <v>76</v>
      </c>
      <c r="O403" t="s">
        <v>76</v>
      </c>
      <c r="P403" t="s">
        <v>76</v>
      </c>
      <c r="Q403" t="s">
        <v>76</v>
      </c>
      <c r="R403" t="s">
        <v>76</v>
      </c>
      <c r="S403" t="s">
        <v>76</v>
      </c>
      <c r="X403" t="s">
        <v>76</v>
      </c>
      <c r="Y403" t="s">
        <v>76</v>
      </c>
      <c r="AB403">
        <v>1</v>
      </c>
      <c r="AC403">
        <v>0.25</v>
      </c>
      <c r="AD403" t="s">
        <v>172</v>
      </c>
      <c r="AE403" t="s">
        <v>172</v>
      </c>
      <c r="AF403" t="s">
        <v>172</v>
      </c>
      <c r="AG403" t="s">
        <v>172</v>
      </c>
      <c r="AH403" t="s">
        <v>76</v>
      </c>
      <c r="AI403" t="s">
        <v>76</v>
      </c>
      <c r="AJ403" t="s">
        <v>76</v>
      </c>
      <c r="AK403" t="s">
        <v>76</v>
      </c>
      <c r="AL403" t="s">
        <v>76</v>
      </c>
      <c r="AM403" t="s">
        <v>76</v>
      </c>
      <c r="AN403" t="s">
        <v>76</v>
      </c>
      <c r="AO403" t="s">
        <v>76</v>
      </c>
      <c r="AP403" t="s">
        <v>76</v>
      </c>
      <c r="AQ403" t="s">
        <v>76</v>
      </c>
      <c r="AR403">
        <v>61</v>
      </c>
      <c r="AS403">
        <v>10.17</v>
      </c>
    </row>
    <row r="404" spans="1:45" x14ac:dyDescent="0.15">
      <c r="A404" t="s">
        <v>565</v>
      </c>
      <c r="B404">
        <v>285</v>
      </c>
      <c r="C404">
        <v>142.5</v>
      </c>
      <c r="D404" t="s">
        <v>76</v>
      </c>
      <c r="E404" t="s">
        <v>76</v>
      </c>
      <c r="F404" t="s">
        <v>76</v>
      </c>
      <c r="G404" t="s">
        <v>76</v>
      </c>
      <c r="H404" t="s">
        <v>76</v>
      </c>
      <c r="I404" t="s">
        <v>76</v>
      </c>
      <c r="J404">
        <v>7</v>
      </c>
      <c r="K404">
        <v>7</v>
      </c>
      <c r="L404" t="s">
        <v>76</v>
      </c>
      <c r="M404" t="s">
        <v>76</v>
      </c>
      <c r="N404" t="s">
        <v>76</v>
      </c>
      <c r="O404" t="s">
        <v>76</v>
      </c>
      <c r="P404" t="s">
        <v>76</v>
      </c>
      <c r="Q404" t="s">
        <v>76</v>
      </c>
      <c r="R404" t="s">
        <v>76</v>
      </c>
      <c r="S404" t="s">
        <v>76</v>
      </c>
      <c r="X404" t="s">
        <v>76</v>
      </c>
      <c r="Y404" t="s">
        <v>76</v>
      </c>
      <c r="AB404" t="s">
        <v>76</v>
      </c>
      <c r="AC404" t="s">
        <v>76</v>
      </c>
      <c r="AD404">
        <v>1</v>
      </c>
      <c r="AE404">
        <v>1</v>
      </c>
      <c r="AF404" t="s">
        <v>76</v>
      </c>
      <c r="AG404" t="s">
        <v>76</v>
      </c>
      <c r="AH404" t="s">
        <v>172</v>
      </c>
      <c r="AI404" t="s">
        <v>172</v>
      </c>
      <c r="AJ404" t="s">
        <v>172</v>
      </c>
      <c r="AK404" t="s">
        <v>172</v>
      </c>
      <c r="AL404" t="s">
        <v>172</v>
      </c>
      <c r="AM404" t="s">
        <v>172</v>
      </c>
      <c r="AN404" t="s">
        <v>172</v>
      </c>
      <c r="AO404" t="s">
        <v>172</v>
      </c>
      <c r="AP404" t="s">
        <v>172</v>
      </c>
      <c r="AQ404" t="s">
        <v>172</v>
      </c>
      <c r="AR404">
        <v>27</v>
      </c>
      <c r="AS404">
        <v>13.5</v>
      </c>
    </row>
    <row r="405" spans="1:45" x14ac:dyDescent="0.15">
      <c r="A405" t="s">
        <v>566</v>
      </c>
      <c r="B405">
        <v>473</v>
      </c>
      <c r="C405">
        <v>59.13</v>
      </c>
      <c r="D405" t="s">
        <v>76</v>
      </c>
      <c r="E405" t="s">
        <v>76</v>
      </c>
      <c r="F405" t="s">
        <v>76</v>
      </c>
      <c r="G405" t="s">
        <v>76</v>
      </c>
      <c r="H405">
        <v>21</v>
      </c>
      <c r="I405">
        <v>4.2</v>
      </c>
      <c r="J405">
        <v>44</v>
      </c>
      <c r="K405">
        <v>8.8000000000000007</v>
      </c>
      <c r="L405" t="s">
        <v>76</v>
      </c>
      <c r="M405" t="s">
        <v>76</v>
      </c>
      <c r="N405">
        <v>1</v>
      </c>
      <c r="O405">
        <v>0.2</v>
      </c>
      <c r="P405" t="s">
        <v>76</v>
      </c>
      <c r="Q405" t="s">
        <v>76</v>
      </c>
      <c r="R405">
        <v>1</v>
      </c>
      <c r="S405">
        <v>0.2</v>
      </c>
      <c r="X405" t="s">
        <v>76</v>
      </c>
      <c r="Y405" t="s">
        <v>76</v>
      </c>
      <c r="AB405" t="s">
        <v>76</v>
      </c>
      <c r="AC405" t="s">
        <v>76</v>
      </c>
      <c r="AD405" t="s">
        <v>76</v>
      </c>
      <c r="AE405" t="s">
        <v>76</v>
      </c>
      <c r="AF405" t="s">
        <v>76</v>
      </c>
      <c r="AG405" t="s">
        <v>76</v>
      </c>
      <c r="AH405" t="s">
        <v>76</v>
      </c>
      <c r="AI405" t="s">
        <v>76</v>
      </c>
      <c r="AJ405" t="s">
        <v>76</v>
      </c>
      <c r="AK405" t="s">
        <v>76</v>
      </c>
      <c r="AL405" t="s">
        <v>76</v>
      </c>
      <c r="AM405" t="s">
        <v>76</v>
      </c>
      <c r="AN405" t="s">
        <v>76</v>
      </c>
      <c r="AO405" t="s">
        <v>76</v>
      </c>
      <c r="AP405" t="s">
        <v>76</v>
      </c>
      <c r="AQ405" t="s">
        <v>76</v>
      </c>
      <c r="AR405">
        <v>23</v>
      </c>
      <c r="AS405">
        <v>2.88</v>
      </c>
    </row>
    <row r="406" spans="1:45" x14ac:dyDescent="0.15">
      <c r="A406" t="s">
        <v>567</v>
      </c>
      <c r="B406">
        <v>301</v>
      </c>
      <c r="C406">
        <v>100.33</v>
      </c>
      <c r="D406" t="s">
        <v>76</v>
      </c>
      <c r="E406" t="s">
        <v>76</v>
      </c>
      <c r="F406" t="s">
        <v>76</v>
      </c>
      <c r="G406" t="s">
        <v>76</v>
      </c>
      <c r="H406" t="s">
        <v>76</v>
      </c>
      <c r="I406" t="s">
        <v>76</v>
      </c>
      <c r="J406">
        <v>2</v>
      </c>
      <c r="K406">
        <v>1</v>
      </c>
      <c r="L406" t="s">
        <v>76</v>
      </c>
      <c r="M406" t="s">
        <v>76</v>
      </c>
      <c r="N406" t="s">
        <v>76</v>
      </c>
      <c r="O406" t="s">
        <v>76</v>
      </c>
      <c r="P406" t="s">
        <v>76</v>
      </c>
      <c r="Q406" t="s">
        <v>76</v>
      </c>
      <c r="R406" t="s">
        <v>76</v>
      </c>
      <c r="S406" t="s">
        <v>76</v>
      </c>
      <c r="X406" t="s">
        <v>76</v>
      </c>
      <c r="Y406" t="s">
        <v>76</v>
      </c>
      <c r="AB406" t="s">
        <v>76</v>
      </c>
      <c r="AC406" t="s">
        <v>76</v>
      </c>
      <c r="AD406" t="s">
        <v>172</v>
      </c>
      <c r="AE406" t="s">
        <v>172</v>
      </c>
      <c r="AF406" t="s">
        <v>172</v>
      </c>
      <c r="AG406" t="s">
        <v>172</v>
      </c>
      <c r="AH406" t="s">
        <v>76</v>
      </c>
      <c r="AI406" t="s">
        <v>76</v>
      </c>
      <c r="AJ406" t="s">
        <v>76</v>
      </c>
      <c r="AK406" t="s">
        <v>76</v>
      </c>
      <c r="AL406">
        <v>1</v>
      </c>
      <c r="AM406">
        <v>1</v>
      </c>
      <c r="AN406" t="s">
        <v>76</v>
      </c>
      <c r="AO406" t="s">
        <v>76</v>
      </c>
      <c r="AP406" t="s">
        <v>76</v>
      </c>
      <c r="AQ406" t="s">
        <v>76</v>
      </c>
      <c r="AR406">
        <v>23</v>
      </c>
      <c r="AS406">
        <v>7.67</v>
      </c>
    </row>
    <row r="407" spans="1:45" x14ac:dyDescent="0.15">
      <c r="A407" t="s">
        <v>568</v>
      </c>
      <c r="B407">
        <v>123</v>
      </c>
      <c r="C407">
        <v>20.5</v>
      </c>
      <c r="D407" t="s">
        <v>76</v>
      </c>
      <c r="E407" t="s">
        <v>76</v>
      </c>
      <c r="F407">
        <v>1</v>
      </c>
      <c r="G407">
        <v>0.25</v>
      </c>
      <c r="H407" t="s">
        <v>76</v>
      </c>
      <c r="I407" t="s">
        <v>76</v>
      </c>
      <c r="J407">
        <v>2</v>
      </c>
      <c r="K407">
        <v>0.5</v>
      </c>
      <c r="L407" t="s">
        <v>76</v>
      </c>
      <c r="M407" t="s">
        <v>76</v>
      </c>
      <c r="N407" t="s">
        <v>76</v>
      </c>
      <c r="O407" t="s">
        <v>76</v>
      </c>
      <c r="P407" t="s">
        <v>76</v>
      </c>
      <c r="Q407" t="s">
        <v>76</v>
      </c>
      <c r="R407" t="s">
        <v>76</v>
      </c>
      <c r="S407" t="s">
        <v>76</v>
      </c>
      <c r="X407" t="s">
        <v>76</v>
      </c>
      <c r="Y407" t="s">
        <v>76</v>
      </c>
      <c r="AB407" t="s">
        <v>76</v>
      </c>
      <c r="AC407" t="s">
        <v>76</v>
      </c>
      <c r="AD407" t="s">
        <v>172</v>
      </c>
      <c r="AE407" t="s">
        <v>172</v>
      </c>
      <c r="AF407" t="s">
        <v>172</v>
      </c>
      <c r="AG407" t="s">
        <v>172</v>
      </c>
      <c r="AH407" t="s">
        <v>76</v>
      </c>
      <c r="AI407" t="s">
        <v>76</v>
      </c>
      <c r="AJ407" t="s">
        <v>76</v>
      </c>
      <c r="AK407" t="s">
        <v>76</v>
      </c>
      <c r="AL407" t="s">
        <v>76</v>
      </c>
      <c r="AM407" t="s">
        <v>76</v>
      </c>
      <c r="AN407" t="s">
        <v>76</v>
      </c>
      <c r="AO407" t="s">
        <v>76</v>
      </c>
      <c r="AP407" t="s">
        <v>76</v>
      </c>
      <c r="AQ407" t="s">
        <v>76</v>
      </c>
      <c r="AR407">
        <v>48</v>
      </c>
      <c r="AS407">
        <v>8</v>
      </c>
    </row>
    <row r="408" spans="1:45" x14ac:dyDescent="0.15">
      <c r="A408" t="s">
        <v>569</v>
      </c>
      <c r="B408">
        <v>328</v>
      </c>
      <c r="C408">
        <v>41</v>
      </c>
      <c r="D408" t="s">
        <v>76</v>
      </c>
      <c r="E408" t="s">
        <v>76</v>
      </c>
      <c r="F408">
        <v>2</v>
      </c>
      <c r="G408">
        <v>0.4</v>
      </c>
      <c r="H408">
        <v>8</v>
      </c>
      <c r="I408">
        <v>1.6</v>
      </c>
      <c r="J408">
        <v>27</v>
      </c>
      <c r="K408">
        <v>5.4</v>
      </c>
      <c r="L408" t="s">
        <v>76</v>
      </c>
      <c r="M408" t="s">
        <v>76</v>
      </c>
      <c r="N408">
        <v>1</v>
      </c>
      <c r="O408">
        <v>0.2</v>
      </c>
      <c r="P408" t="s">
        <v>76</v>
      </c>
      <c r="Q408" t="s">
        <v>76</v>
      </c>
      <c r="R408">
        <v>1</v>
      </c>
      <c r="S408">
        <v>0.2</v>
      </c>
      <c r="X408" t="s">
        <v>76</v>
      </c>
      <c r="Y408" t="s">
        <v>76</v>
      </c>
      <c r="AB408" t="s">
        <v>76</v>
      </c>
      <c r="AC408" t="s">
        <v>76</v>
      </c>
      <c r="AD408" t="s">
        <v>76</v>
      </c>
      <c r="AE408" t="s">
        <v>76</v>
      </c>
      <c r="AF408" t="s">
        <v>76</v>
      </c>
      <c r="AG408" t="s">
        <v>76</v>
      </c>
      <c r="AH408" t="s">
        <v>76</v>
      </c>
      <c r="AI408" t="s">
        <v>76</v>
      </c>
      <c r="AJ408" t="s">
        <v>76</v>
      </c>
      <c r="AK408" t="s">
        <v>76</v>
      </c>
      <c r="AL408" t="s">
        <v>76</v>
      </c>
      <c r="AM408" t="s">
        <v>76</v>
      </c>
      <c r="AN408" t="s">
        <v>76</v>
      </c>
      <c r="AO408" t="s">
        <v>76</v>
      </c>
      <c r="AP408" t="s">
        <v>76</v>
      </c>
      <c r="AQ408" t="s">
        <v>76</v>
      </c>
      <c r="AR408">
        <v>27</v>
      </c>
      <c r="AS408">
        <v>3.38</v>
      </c>
    </row>
    <row r="409" spans="1:45" x14ac:dyDescent="0.15">
      <c r="A409" t="s">
        <v>570</v>
      </c>
      <c r="B409">
        <v>835</v>
      </c>
      <c r="C409">
        <v>59.64</v>
      </c>
      <c r="D409">
        <v>4</v>
      </c>
      <c r="E409">
        <v>0.44</v>
      </c>
      <c r="F409" t="s">
        <v>76</v>
      </c>
      <c r="G409" t="s">
        <v>76</v>
      </c>
      <c r="H409">
        <v>6</v>
      </c>
      <c r="I409">
        <v>0.67</v>
      </c>
      <c r="J409">
        <v>40</v>
      </c>
      <c r="K409">
        <v>4.4400000000000004</v>
      </c>
      <c r="L409" t="s">
        <v>76</v>
      </c>
      <c r="M409" t="s">
        <v>76</v>
      </c>
      <c r="N409">
        <v>5</v>
      </c>
      <c r="O409">
        <v>0.56000000000000005</v>
      </c>
      <c r="P409" t="s">
        <v>76</v>
      </c>
      <c r="Q409" t="s">
        <v>76</v>
      </c>
      <c r="R409" t="s">
        <v>76</v>
      </c>
      <c r="S409" t="s">
        <v>76</v>
      </c>
      <c r="X409" t="s">
        <v>76</v>
      </c>
      <c r="Y409" t="s">
        <v>76</v>
      </c>
      <c r="AB409" t="s">
        <v>76</v>
      </c>
      <c r="AC409" t="s">
        <v>76</v>
      </c>
      <c r="AD409" t="s">
        <v>76</v>
      </c>
      <c r="AE409" t="s">
        <v>76</v>
      </c>
      <c r="AF409" t="s">
        <v>76</v>
      </c>
      <c r="AG409" t="s">
        <v>76</v>
      </c>
      <c r="AH409" t="s">
        <v>76</v>
      </c>
      <c r="AI409" t="s">
        <v>76</v>
      </c>
      <c r="AJ409" t="s">
        <v>76</v>
      </c>
      <c r="AK409" t="s">
        <v>76</v>
      </c>
      <c r="AL409" t="s">
        <v>76</v>
      </c>
      <c r="AM409" t="s">
        <v>76</v>
      </c>
      <c r="AN409" t="s">
        <v>76</v>
      </c>
      <c r="AO409" t="s">
        <v>76</v>
      </c>
      <c r="AP409" t="s">
        <v>76</v>
      </c>
      <c r="AQ409" t="s">
        <v>76</v>
      </c>
      <c r="AR409">
        <v>63</v>
      </c>
      <c r="AS409">
        <v>4.5</v>
      </c>
    </row>
    <row r="410" spans="1:45" x14ac:dyDescent="0.15">
      <c r="A410" t="s">
        <v>571</v>
      </c>
      <c r="B410">
        <v>718</v>
      </c>
      <c r="C410">
        <v>51.29</v>
      </c>
      <c r="D410">
        <v>9</v>
      </c>
      <c r="E410">
        <v>1</v>
      </c>
      <c r="F410">
        <v>2</v>
      </c>
      <c r="G410">
        <v>0.22</v>
      </c>
      <c r="H410">
        <v>6</v>
      </c>
      <c r="I410">
        <v>0.67</v>
      </c>
      <c r="J410">
        <v>54</v>
      </c>
      <c r="K410">
        <v>6</v>
      </c>
      <c r="L410">
        <v>1</v>
      </c>
      <c r="M410">
        <v>0.11</v>
      </c>
      <c r="N410">
        <v>9</v>
      </c>
      <c r="O410">
        <v>1</v>
      </c>
      <c r="P410">
        <v>12</v>
      </c>
      <c r="Q410">
        <v>1.33</v>
      </c>
      <c r="R410">
        <v>1</v>
      </c>
      <c r="S410">
        <v>0.11</v>
      </c>
      <c r="X410" t="s">
        <v>76</v>
      </c>
      <c r="Y410" t="s">
        <v>76</v>
      </c>
      <c r="AB410" t="s">
        <v>76</v>
      </c>
      <c r="AC410" t="s">
        <v>76</v>
      </c>
      <c r="AD410" t="s">
        <v>76</v>
      </c>
      <c r="AE410" t="s">
        <v>76</v>
      </c>
      <c r="AF410">
        <v>1</v>
      </c>
      <c r="AG410">
        <v>0.33</v>
      </c>
      <c r="AH410" t="s">
        <v>76</v>
      </c>
      <c r="AI410" t="s">
        <v>76</v>
      </c>
      <c r="AJ410" t="s">
        <v>76</v>
      </c>
      <c r="AK410" t="s">
        <v>76</v>
      </c>
      <c r="AL410">
        <v>3</v>
      </c>
      <c r="AM410">
        <v>1.5</v>
      </c>
      <c r="AN410" t="s">
        <v>76</v>
      </c>
      <c r="AO410" t="s">
        <v>76</v>
      </c>
      <c r="AP410" t="s">
        <v>76</v>
      </c>
      <c r="AQ410" t="s">
        <v>76</v>
      </c>
      <c r="AR410">
        <v>63</v>
      </c>
      <c r="AS410">
        <v>4.5</v>
      </c>
    </row>
    <row r="411" spans="1:45" x14ac:dyDescent="0.15">
      <c r="A411" t="s">
        <v>572</v>
      </c>
      <c r="B411">
        <v>368</v>
      </c>
      <c r="C411">
        <v>61.33</v>
      </c>
      <c r="D411">
        <v>4</v>
      </c>
      <c r="E411">
        <v>1.33</v>
      </c>
      <c r="F411">
        <v>2</v>
      </c>
      <c r="G411">
        <v>0.67</v>
      </c>
      <c r="H411">
        <v>1</v>
      </c>
      <c r="I411">
        <v>0.33</v>
      </c>
      <c r="J411">
        <v>13</v>
      </c>
      <c r="K411">
        <v>4.33</v>
      </c>
      <c r="L411" t="s">
        <v>76</v>
      </c>
      <c r="M411" t="s">
        <v>76</v>
      </c>
      <c r="N411" t="s">
        <v>76</v>
      </c>
      <c r="O411" t="s">
        <v>76</v>
      </c>
      <c r="P411" t="s">
        <v>76</v>
      </c>
      <c r="Q411" t="s">
        <v>76</v>
      </c>
      <c r="R411" t="s">
        <v>76</v>
      </c>
      <c r="S411" t="s">
        <v>76</v>
      </c>
      <c r="X411" t="s">
        <v>76</v>
      </c>
      <c r="Y411" t="s">
        <v>76</v>
      </c>
      <c r="AB411" t="s">
        <v>76</v>
      </c>
      <c r="AC411" t="s">
        <v>76</v>
      </c>
      <c r="AD411" t="s">
        <v>172</v>
      </c>
      <c r="AE411" t="s">
        <v>172</v>
      </c>
      <c r="AF411" t="s">
        <v>172</v>
      </c>
      <c r="AG411" t="s">
        <v>172</v>
      </c>
      <c r="AH411" t="s">
        <v>76</v>
      </c>
      <c r="AI411" t="s">
        <v>76</v>
      </c>
      <c r="AJ411" t="s">
        <v>76</v>
      </c>
      <c r="AK411" t="s">
        <v>76</v>
      </c>
      <c r="AL411">
        <v>1</v>
      </c>
      <c r="AM411">
        <v>1</v>
      </c>
      <c r="AN411" t="s">
        <v>76</v>
      </c>
      <c r="AO411" t="s">
        <v>76</v>
      </c>
      <c r="AP411" t="s">
        <v>76</v>
      </c>
      <c r="AQ411" t="s">
        <v>76</v>
      </c>
      <c r="AR411">
        <v>35</v>
      </c>
      <c r="AS411">
        <v>5.83</v>
      </c>
    </row>
    <row r="412" spans="1:45" x14ac:dyDescent="0.15">
      <c r="A412" t="s">
        <v>573</v>
      </c>
      <c r="B412">
        <v>1777</v>
      </c>
      <c r="C412">
        <v>88.85</v>
      </c>
      <c r="D412">
        <v>15</v>
      </c>
      <c r="E412">
        <v>1.25</v>
      </c>
      <c r="F412">
        <v>4</v>
      </c>
      <c r="G412">
        <v>0.33</v>
      </c>
      <c r="H412">
        <v>13</v>
      </c>
      <c r="I412">
        <v>1.08</v>
      </c>
      <c r="J412">
        <v>61</v>
      </c>
      <c r="K412">
        <v>5.08</v>
      </c>
      <c r="L412">
        <v>2</v>
      </c>
      <c r="M412">
        <v>0.17</v>
      </c>
      <c r="N412">
        <v>4</v>
      </c>
      <c r="O412">
        <v>0.33</v>
      </c>
      <c r="P412" t="s">
        <v>76</v>
      </c>
      <c r="Q412" t="s">
        <v>76</v>
      </c>
      <c r="R412">
        <v>2</v>
      </c>
      <c r="S412">
        <v>0.17</v>
      </c>
      <c r="X412">
        <v>1</v>
      </c>
      <c r="Y412">
        <v>0.08</v>
      </c>
      <c r="AB412" t="s">
        <v>76</v>
      </c>
      <c r="AC412" t="s">
        <v>76</v>
      </c>
      <c r="AD412" t="s">
        <v>76</v>
      </c>
      <c r="AE412" t="s">
        <v>76</v>
      </c>
      <c r="AF412">
        <v>3</v>
      </c>
      <c r="AG412">
        <v>0.75</v>
      </c>
      <c r="AH412" t="s">
        <v>76</v>
      </c>
      <c r="AI412" t="s">
        <v>76</v>
      </c>
      <c r="AJ412">
        <v>1</v>
      </c>
      <c r="AK412">
        <v>0.5</v>
      </c>
      <c r="AL412">
        <v>8</v>
      </c>
      <c r="AM412">
        <v>4</v>
      </c>
      <c r="AN412" t="s">
        <v>76</v>
      </c>
      <c r="AO412" t="s">
        <v>76</v>
      </c>
      <c r="AP412" t="s">
        <v>76</v>
      </c>
      <c r="AQ412" t="s">
        <v>76</v>
      </c>
      <c r="AR412">
        <v>116</v>
      </c>
      <c r="AS412">
        <v>5.8</v>
      </c>
    </row>
    <row r="413" spans="1:45" x14ac:dyDescent="0.15">
      <c r="A413" t="s">
        <v>574</v>
      </c>
      <c r="B413">
        <v>1094</v>
      </c>
      <c r="C413">
        <v>72.930000000000007</v>
      </c>
      <c r="D413">
        <v>2</v>
      </c>
      <c r="E413">
        <v>0.22</v>
      </c>
      <c r="F413">
        <v>2</v>
      </c>
      <c r="G413">
        <v>0.22</v>
      </c>
      <c r="H413">
        <v>13</v>
      </c>
      <c r="I413">
        <v>1.44</v>
      </c>
      <c r="J413">
        <v>90</v>
      </c>
      <c r="K413">
        <v>10</v>
      </c>
      <c r="L413">
        <v>4</v>
      </c>
      <c r="M413">
        <v>0.44</v>
      </c>
      <c r="N413">
        <v>4</v>
      </c>
      <c r="O413">
        <v>0.44</v>
      </c>
      <c r="P413">
        <v>2</v>
      </c>
      <c r="Q413">
        <v>0.22</v>
      </c>
      <c r="R413">
        <v>1</v>
      </c>
      <c r="S413">
        <v>0.11</v>
      </c>
      <c r="X413" t="s">
        <v>76</v>
      </c>
      <c r="Y413" t="s">
        <v>76</v>
      </c>
      <c r="AB413">
        <v>1</v>
      </c>
      <c r="AC413">
        <v>0.11</v>
      </c>
      <c r="AD413" t="s">
        <v>76</v>
      </c>
      <c r="AE413" t="s">
        <v>76</v>
      </c>
      <c r="AF413">
        <v>2</v>
      </c>
      <c r="AG413">
        <v>0.67</v>
      </c>
      <c r="AH413" t="s">
        <v>76</v>
      </c>
      <c r="AI413" t="s">
        <v>76</v>
      </c>
      <c r="AJ413" t="s">
        <v>76</v>
      </c>
      <c r="AK413" t="s">
        <v>76</v>
      </c>
      <c r="AL413">
        <v>1</v>
      </c>
      <c r="AM413">
        <v>0.33</v>
      </c>
      <c r="AN413" t="s">
        <v>76</v>
      </c>
      <c r="AO413" t="s">
        <v>76</v>
      </c>
      <c r="AP413" t="s">
        <v>76</v>
      </c>
      <c r="AQ413" t="s">
        <v>76</v>
      </c>
      <c r="AR413">
        <v>50</v>
      </c>
      <c r="AS413">
        <v>3.33</v>
      </c>
    </row>
    <row r="414" spans="1:45" x14ac:dyDescent="0.15">
      <c r="A414" t="s">
        <v>575</v>
      </c>
      <c r="B414">
        <v>322</v>
      </c>
      <c r="C414">
        <v>107.33</v>
      </c>
      <c r="D414">
        <v>1</v>
      </c>
      <c r="E414">
        <v>0.5</v>
      </c>
      <c r="F414" t="s">
        <v>76</v>
      </c>
      <c r="G414" t="s">
        <v>76</v>
      </c>
      <c r="H414">
        <v>5</v>
      </c>
      <c r="I414">
        <v>2.5</v>
      </c>
      <c r="J414">
        <v>6</v>
      </c>
      <c r="K414">
        <v>3</v>
      </c>
      <c r="L414" t="s">
        <v>76</v>
      </c>
      <c r="M414" t="s">
        <v>76</v>
      </c>
      <c r="N414">
        <v>1</v>
      </c>
      <c r="O414">
        <v>0.5</v>
      </c>
      <c r="P414" t="s">
        <v>76</v>
      </c>
      <c r="Q414" t="s">
        <v>76</v>
      </c>
      <c r="R414" t="s">
        <v>76</v>
      </c>
      <c r="S414" t="s">
        <v>76</v>
      </c>
      <c r="X414" t="s">
        <v>76</v>
      </c>
      <c r="Y414" t="s">
        <v>76</v>
      </c>
      <c r="AB414" t="s">
        <v>76</v>
      </c>
      <c r="AC414" t="s">
        <v>76</v>
      </c>
      <c r="AD414" t="s">
        <v>172</v>
      </c>
      <c r="AE414" t="s">
        <v>172</v>
      </c>
      <c r="AF414" t="s">
        <v>172</v>
      </c>
      <c r="AG414" t="s">
        <v>172</v>
      </c>
      <c r="AH414" t="s">
        <v>172</v>
      </c>
      <c r="AI414" t="s">
        <v>172</v>
      </c>
      <c r="AJ414" t="s">
        <v>172</v>
      </c>
      <c r="AK414" t="s">
        <v>172</v>
      </c>
      <c r="AL414" t="s">
        <v>172</v>
      </c>
      <c r="AM414" t="s">
        <v>172</v>
      </c>
      <c r="AN414" t="s">
        <v>172</v>
      </c>
      <c r="AO414" t="s">
        <v>172</v>
      </c>
      <c r="AP414" t="s">
        <v>172</v>
      </c>
      <c r="AQ414" t="s">
        <v>172</v>
      </c>
      <c r="AR414">
        <v>63</v>
      </c>
      <c r="AS414">
        <v>21</v>
      </c>
    </row>
    <row r="415" spans="1:45" x14ac:dyDescent="0.15">
      <c r="A415" t="s">
        <v>576</v>
      </c>
      <c r="B415">
        <v>283</v>
      </c>
      <c r="C415">
        <v>47.17</v>
      </c>
      <c r="D415">
        <v>1</v>
      </c>
      <c r="E415">
        <v>0.25</v>
      </c>
      <c r="F415" t="s">
        <v>76</v>
      </c>
      <c r="G415" t="s">
        <v>76</v>
      </c>
      <c r="H415">
        <v>3</v>
      </c>
      <c r="I415">
        <v>0.75</v>
      </c>
      <c r="J415">
        <v>27</v>
      </c>
      <c r="K415">
        <v>6.75</v>
      </c>
      <c r="L415" t="s">
        <v>76</v>
      </c>
      <c r="M415" t="s">
        <v>76</v>
      </c>
      <c r="N415" t="s">
        <v>76</v>
      </c>
      <c r="O415" t="s">
        <v>76</v>
      </c>
      <c r="P415" t="s">
        <v>76</v>
      </c>
      <c r="Q415" t="s">
        <v>76</v>
      </c>
      <c r="R415">
        <v>1</v>
      </c>
      <c r="S415">
        <v>0.25</v>
      </c>
      <c r="X415" t="s">
        <v>76</v>
      </c>
      <c r="Y415" t="s">
        <v>76</v>
      </c>
      <c r="AB415" t="s">
        <v>76</v>
      </c>
      <c r="AC415" t="s">
        <v>76</v>
      </c>
      <c r="AD415" t="s">
        <v>172</v>
      </c>
      <c r="AE415" t="s">
        <v>172</v>
      </c>
      <c r="AF415" t="s">
        <v>172</v>
      </c>
      <c r="AG415" t="s">
        <v>172</v>
      </c>
      <c r="AH415">
        <v>1</v>
      </c>
      <c r="AI415">
        <v>1</v>
      </c>
      <c r="AJ415" t="s">
        <v>76</v>
      </c>
      <c r="AK415" t="s">
        <v>76</v>
      </c>
      <c r="AL415">
        <v>2</v>
      </c>
      <c r="AM415">
        <v>2</v>
      </c>
      <c r="AN415" t="s">
        <v>76</v>
      </c>
      <c r="AO415" t="s">
        <v>76</v>
      </c>
      <c r="AP415" t="s">
        <v>76</v>
      </c>
      <c r="AQ415" t="s">
        <v>76</v>
      </c>
      <c r="AR415">
        <v>9</v>
      </c>
      <c r="AS415">
        <v>1.5</v>
      </c>
    </row>
    <row r="416" spans="1:45" x14ac:dyDescent="0.15">
      <c r="A416" t="s">
        <v>577</v>
      </c>
      <c r="B416">
        <v>347</v>
      </c>
      <c r="C416">
        <v>57.83</v>
      </c>
      <c r="D416">
        <v>4</v>
      </c>
      <c r="E416">
        <v>1</v>
      </c>
      <c r="F416">
        <v>2</v>
      </c>
      <c r="G416">
        <v>0.5</v>
      </c>
      <c r="H416">
        <v>2</v>
      </c>
      <c r="I416">
        <v>0.5</v>
      </c>
      <c r="J416">
        <v>3</v>
      </c>
      <c r="K416">
        <v>0.75</v>
      </c>
      <c r="L416" t="s">
        <v>76</v>
      </c>
      <c r="M416" t="s">
        <v>76</v>
      </c>
      <c r="N416" t="s">
        <v>76</v>
      </c>
      <c r="O416" t="s">
        <v>76</v>
      </c>
      <c r="P416" t="s">
        <v>76</v>
      </c>
      <c r="Q416" t="s">
        <v>76</v>
      </c>
      <c r="R416" t="s">
        <v>76</v>
      </c>
      <c r="S416" t="s">
        <v>76</v>
      </c>
      <c r="X416" t="s">
        <v>76</v>
      </c>
      <c r="Y416" t="s">
        <v>76</v>
      </c>
      <c r="AB416" t="s">
        <v>76</v>
      </c>
      <c r="AC416" t="s">
        <v>76</v>
      </c>
      <c r="AD416" t="s">
        <v>172</v>
      </c>
      <c r="AE416" t="s">
        <v>172</v>
      </c>
      <c r="AF416" t="s">
        <v>172</v>
      </c>
      <c r="AG416" t="s">
        <v>172</v>
      </c>
      <c r="AH416" t="s">
        <v>76</v>
      </c>
      <c r="AI416" t="s">
        <v>76</v>
      </c>
      <c r="AJ416" t="s">
        <v>76</v>
      </c>
      <c r="AK416" t="s">
        <v>76</v>
      </c>
      <c r="AL416">
        <v>1</v>
      </c>
      <c r="AM416">
        <v>0.5</v>
      </c>
      <c r="AN416" t="s">
        <v>76</v>
      </c>
      <c r="AO416" t="s">
        <v>76</v>
      </c>
      <c r="AP416" t="s">
        <v>76</v>
      </c>
      <c r="AQ416" t="s">
        <v>76</v>
      </c>
      <c r="AR416">
        <v>21</v>
      </c>
      <c r="AS416">
        <v>3.5</v>
      </c>
    </row>
    <row r="417" spans="1:45" x14ac:dyDescent="0.15">
      <c r="A417" t="s">
        <v>578</v>
      </c>
      <c r="B417">
        <v>198</v>
      </c>
      <c r="C417">
        <v>49.5</v>
      </c>
      <c r="D417" t="s">
        <v>76</v>
      </c>
      <c r="E417" t="s">
        <v>76</v>
      </c>
      <c r="F417" t="s">
        <v>76</v>
      </c>
      <c r="G417" t="s">
        <v>76</v>
      </c>
      <c r="H417" t="s">
        <v>76</v>
      </c>
      <c r="I417" t="s">
        <v>76</v>
      </c>
      <c r="J417">
        <v>6</v>
      </c>
      <c r="K417">
        <v>3</v>
      </c>
      <c r="L417">
        <v>1</v>
      </c>
      <c r="M417">
        <v>0.5</v>
      </c>
      <c r="N417" t="s">
        <v>76</v>
      </c>
      <c r="O417" t="s">
        <v>76</v>
      </c>
      <c r="P417" t="s">
        <v>76</v>
      </c>
      <c r="Q417" t="s">
        <v>76</v>
      </c>
      <c r="R417" t="s">
        <v>76</v>
      </c>
      <c r="S417" t="s">
        <v>76</v>
      </c>
      <c r="X417" t="s">
        <v>76</v>
      </c>
      <c r="Y417" t="s">
        <v>76</v>
      </c>
      <c r="AB417" t="s">
        <v>76</v>
      </c>
      <c r="AC417" t="s">
        <v>76</v>
      </c>
      <c r="AD417" t="s">
        <v>172</v>
      </c>
      <c r="AE417" t="s">
        <v>172</v>
      </c>
      <c r="AF417" t="s">
        <v>172</v>
      </c>
      <c r="AG417" t="s">
        <v>172</v>
      </c>
      <c r="AH417" t="s">
        <v>76</v>
      </c>
      <c r="AI417" t="s">
        <v>76</v>
      </c>
      <c r="AJ417" t="s">
        <v>76</v>
      </c>
      <c r="AK417" t="s">
        <v>76</v>
      </c>
      <c r="AL417" t="s">
        <v>76</v>
      </c>
      <c r="AM417" t="s">
        <v>76</v>
      </c>
      <c r="AN417" t="s">
        <v>76</v>
      </c>
      <c r="AO417" t="s">
        <v>76</v>
      </c>
      <c r="AP417" t="s">
        <v>76</v>
      </c>
      <c r="AQ417" t="s">
        <v>76</v>
      </c>
      <c r="AR417">
        <v>9</v>
      </c>
      <c r="AS417">
        <v>2.25</v>
      </c>
    </row>
    <row r="418" spans="1:45" x14ac:dyDescent="0.15">
      <c r="A418" t="s">
        <v>579</v>
      </c>
      <c r="B418">
        <v>74</v>
      </c>
      <c r="C418">
        <v>24.67</v>
      </c>
      <c r="D418">
        <v>1</v>
      </c>
      <c r="E418">
        <v>0.5</v>
      </c>
      <c r="F418">
        <v>1</v>
      </c>
      <c r="G418">
        <v>0.5</v>
      </c>
      <c r="H418">
        <v>1</v>
      </c>
      <c r="I418">
        <v>0.5</v>
      </c>
      <c r="J418" t="s">
        <v>76</v>
      </c>
      <c r="K418" t="s">
        <v>76</v>
      </c>
      <c r="L418" t="s">
        <v>76</v>
      </c>
      <c r="M418" t="s">
        <v>76</v>
      </c>
      <c r="N418" t="s">
        <v>76</v>
      </c>
      <c r="O418" t="s">
        <v>76</v>
      </c>
      <c r="P418" t="s">
        <v>76</v>
      </c>
      <c r="Q418" t="s">
        <v>76</v>
      </c>
      <c r="R418" t="s">
        <v>76</v>
      </c>
      <c r="S418" t="s">
        <v>76</v>
      </c>
      <c r="X418" t="s">
        <v>76</v>
      </c>
      <c r="Y418" t="s">
        <v>76</v>
      </c>
      <c r="AB418" t="s">
        <v>76</v>
      </c>
      <c r="AC418" t="s">
        <v>76</v>
      </c>
      <c r="AD418" t="s">
        <v>172</v>
      </c>
      <c r="AE418" t="s">
        <v>172</v>
      </c>
      <c r="AF418" t="s">
        <v>172</v>
      </c>
      <c r="AG418" t="s">
        <v>172</v>
      </c>
      <c r="AH418" t="s">
        <v>76</v>
      </c>
      <c r="AI418" t="s">
        <v>76</v>
      </c>
      <c r="AJ418" t="s">
        <v>76</v>
      </c>
      <c r="AK418" t="s">
        <v>76</v>
      </c>
      <c r="AL418">
        <v>1</v>
      </c>
      <c r="AM418">
        <v>1</v>
      </c>
      <c r="AN418" t="s">
        <v>76</v>
      </c>
      <c r="AO418" t="s">
        <v>76</v>
      </c>
      <c r="AP418" t="s">
        <v>76</v>
      </c>
      <c r="AQ418" t="s">
        <v>76</v>
      </c>
      <c r="AR418">
        <v>9</v>
      </c>
      <c r="AS418">
        <v>3</v>
      </c>
    </row>
    <row r="419" spans="1:45" x14ac:dyDescent="0.15">
      <c r="A419" t="s">
        <v>580</v>
      </c>
      <c r="B419">
        <v>302</v>
      </c>
      <c r="C419">
        <v>43.14</v>
      </c>
      <c r="D419">
        <v>4</v>
      </c>
      <c r="E419">
        <v>1</v>
      </c>
      <c r="F419" t="s">
        <v>76</v>
      </c>
      <c r="G419" t="s">
        <v>76</v>
      </c>
      <c r="H419">
        <v>4</v>
      </c>
      <c r="I419">
        <v>1</v>
      </c>
      <c r="J419">
        <v>6</v>
      </c>
      <c r="K419">
        <v>1.5</v>
      </c>
      <c r="L419">
        <v>1</v>
      </c>
      <c r="M419">
        <v>0.25</v>
      </c>
      <c r="N419" t="s">
        <v>76</v>
      </c>
      <c r="O419" t="s">
        <v>76</v>
      </c>
      <c r="P419" t="s">
        <v>76</v>
      </c>
      <c r="Q419" t="s">
        <v>76</v>
      </c>
      <c r="R419" t="s">
        <v>76</v>
      </c>
      <c r="S419" t="s">
        <v>76</v>
      </c>
      <c r="X419" t="s">
        <v>76</v>
      </c>
      <c r="Y419" t="s">
        <v>76</v>
      </c>
      <c r="AB419" t="s">
        <v>76</v>
      </c>
      <c r="AC419" t="s">
        <v>76</v>
      </c>
      <c r="AD419" t="s">
        <v>76</v>
      </c>
      <c r="AE419" t="s">
        <v>76</v>
      </c>
      <c r="AF419" t="s">
        <v>76</v>
      </c>
      <c r="AG419" t="s">
        <v>76</v>
      </c>
      <c r="AH419" t="s">
        <v>76</v>
      </c>
      <c r="AI419" t="s">
        <v>76</v>
      </c>
      <c r="AJ419" t="s">
        <v>76</v>
      </c>
      <c r="AK419" t="s">
        <v>76</v>
      </c>
      <c r="AL419">
        <v>1</v>
      </c>
      <c r="AM419">
        <v>0.5</v>
      </c>
      <c r="AN419" t="s">
        <v>76</v>
      </c>
      <c r="AO419" t="s">
        <v>76</v>
      </c>
      <c r="AP419" t="s">
        <v>76</v>
      </c>
      <c r="AQ419" t="s">
        <v>76</v>
      </c>
      <c r="AR419">
        <v>11</v>
      </c>
      <c r="AS419">
        <v>1.57</v>
      </c>
    </row>
    <row r="420" spans="1:45" x14ac:dyDescent="0.15">
      <c r="A420" t="s">
        <v>581</v>
      </c>
      <c r="B420">
        <v>131</v>
      </c>
      <c r="C420">
        <v>43.67</v>
      </c>
      <c r="D420" t="s">
        <v>76</v>
      </c>
      <c r="E420" t="s">
        <v>76</v>
      </c>
      <c r="F420" t="s">
        <v>76</v>
      </c>
      <c r="G420" t="s">
        <v>76</v>
      </c>
      <c r="H420">
        <v>3</v>
      </c>
      <c r="I420">
        <v>1.5</v>
      </c>
      <c r="J420">
        <v>4</v>
      </c>
      <c r="K420">
        <v>2</v>
      </c>
      <c r="L420" t="s">
        <v>76</v>
      </c>
      <c r="M420" t="s">
        <v>76</v>
      </c>
      <c r="N420" t="s">
        <v>76</v>
      </c>
      <c r="O420" t="s">
        <v>76</v>
      </c>
      <c r="P420" t="s">
        <v>76</v>
      </c>
      <c r="Q420" t="s">
        <v>76</v>
      </c>
      <c r="R420" t="s">
        <v>76</v>
      </c>
      <c r="S420" t="s">
        <v>76</v>
      </c>
      <c r="X420" t="s">
        <v>76</v>
      </c>
      <c r="Y420" t="s">
        <v>76</v>
      </c>
      <c r="AB420" t="s">
        <v>76</v>
      </c>
      <c r="AC420" t="s">
        <v>76</v>
      </c>
      <c r="AD420" t="s">
        <v>172</v>
      </c>
      <c r="AE420" t="s">
        <v>172</v>
      </c>
      <c r="AF420" t="s">
        <v>172</v>
      </c>
      <c r="AG420" t="s">
        <v>172</v>
      </c>
      <c r="AH420" t="s">
        <v>76</v>
      </c>
      <c r="AI420" t="s">
        <v>76</v>
      </c>
      <c r="AJ420" t="s">
        <v>76</v>
      </c>
      <c r="AK420" t="s">
        <v>76</v>
      </c>
      <c r="AL420" t="s">
        <v>76</v>
      </c>
      <c r="AM420" t="s">
        <v>76</v>
      </c>
      <c r="AN420" t="s">
        <v>76</v>
      </c>
      <c r="AO420" t="s">
        <v>76</v>
      </c>
      <c r="AP420" t="s">
        <v>76</v>
      </c>
      <c r="AQ420" t="s">
        <v>76</v>
      </c>
      <c r="AR420">
        <v>37</v>
      </c>
      <c r="AS420">
        <v>12.33</v>
      </c>
    </row>
    <row r="421" spans="1:45" x14ac:dyDescent="0.15">
      <c r="A421" t="s">
        <v>582</v>
      </c>
      <c r="B421">
        <v>1</v>
      </c>
      <c r="C421">
        <v>1</v>
      </c>
      <c r="D421" t="s">
        <v>172</v>
      </c>
      <c r="E421" t="s">
        <v>172</v>
      </c>
      <c r="F421" t="s">
        <v>172</v>
      </c>
      <c r="G421" t="s">
        <v>172</v>
      </c>
      <c r="H421" t="s">
        <v>172</v>
      </c>
      <c r="I421" t="s">
        <v>172</v>
      </c>
      <c r="J421" t="s">
        <v>172</v>
      </c>
      <c r="K421" t="s">
        <v>172</v>
      </c>
      <c r="L421" t="s">
        <v>172</v>
      </c>
      <c r="M421" t="s">
        <v>172</v>
      </c>
      <c r="N421" t="s">
        <v>172</v>
      </c>
      <c r="O421" t="s">
        <v>172</v>
      </c>
      <c r="P421" t="s">
        <v>172</v>
      </c>
      <c r="Q421" t="s">
        <v>172</v>
      </c>
      <c r="R421" t="s">
        <v>172</v>
      </c>
      <c r="S421" t="s">
        <v>172</v>
      </c>
      <c r="X421" t="s">
        <v>172</v>
      </c>
      <c r="Y421" t="s">
        <v>172</v>
      </c>
      <c r="AB421" t="s">
        <v>172</v>
      </c>
      <c r="AC421" t="s">
        <v>172</v>
      </c>
      <c r="AD421" t="s">
        <v>172</v>
      </c>
      <c r="AE421" t="s">
        <v>172</v>
      </c>
      <c r="AF421" t="s">
        <v>172</v>
      </c>
      <c r="AG421" t="s">
        <v>172</v>
      </c>
      <c r="AH421" t="s">
        <v>172</v>
      </c>
      <c r="AI421" t="s">
        <v>172</v>
      </c>
      <c r="AJ421" t="s">
        <v>172</v>
      </c>
      <c r="AK421" t="s">
        <v>172</v>
      </c>
      <c r="AL421" t="s">
        <v>172</v>
      </c>
      <c r="AM421" t="s">
        <v>172</v>
      </c>
      <c r="AN421" t="s">
        <v>172</v>
      </c>
      <c r="AO421" t="s">
        <v>172</v>
      </c>
      <c r="AP421" t="s">
        <v>172</v>
      </c>
      <c r="AQ421" t="s">
        <v>172</v>
      </c>
      <c r="AR421">
        <v>1</v>
      </c>
      <c r="AS421">
        <v>1</v>
      </c>
    </row>
    <row r="422" spans="1:45" x14ac:dyDescent="0.15">
      <c r="A422" t="s">
        <v>583</v>
      </c>
      <c r="B422">
        <v>518</v>
      </c>
      <c r="C422">
        <v>43.17</v>
      </c>
      <c r="D422" t="s">
        <v>76</v>
      </c>
      <c r="E422" t="s">
        <v>76</v>
      </c>
      <c r="F422">
        <v>1</v>
      </c>
      <c r="G422">
        <v>0.13</v>
      </c>
      <c r="H422">
        <v>46</v>
      </c>
      <c r="I422">
        <v>5.75</v>
      </c>
      <c r="J422">
        <v>28</v>
      </c>
      <c r="K422">
        <v>3.5</v>
      </c>
      <c r="L422">
        <v>3</v>
      </c>
      <c r="M422">
        <v>0.38</v>
      </c>
      <c r="N422">
        <v>3</v>
      </c>
      <c r="O422">
        <v>0.38</v>
      </c>
      <c r="P422">
        <v>4</v>
      </c>
      <c r="Q422">
        <v>0.5</v>
      </c>
      <c r="R422" t="s">
        <v>76</v>
      </c>
      <c r="S422" t="s">
        <v>76</v>
      </c>
      <c r="X422" t="s">
        <v>76</v>
      </c>
      <c r="Y422" t="s">
        <v>76</v>
      </c>
      <c r="AB422" t="s">
        <v>76</v>
      </c>
      <c r="AC422" t="s">
        <v>76</v>
      </c>
      <c r="AD422" t="s">
        <v>76</v>
      </c>
      <c r="AE422" t="s">
        <v>76</v>
      </c>
      <c r="AF422">
        <v>1</v>
      </c>
      <c r="AG422">
        <v>0.5</v>
      </c>
      <c r="AH422" t="s">
        <v>76</v>
      </c>
      <c r="AI422" t="s">
        <v>76</v>
      </c>
      <c r="AJ422" t="s">
        <v>76</v>
      </c>
      <c r="AK422" t="s">
        <v>76</v>
      </c>
      <c r="AL422">
        <v>4</v>
      </c>
      <c r="AM422">
        <v>2</v>
      </c>
      <c r="AN422" t="s">
        <v>76</v>
      </c>
      <c r="AO422" t="s">
        <v>76</v>
      </c>
      <c r="AP422" t="s">
        <v>76</v>
      </c>
      <c r="AQ422" t="s">
        <v>76</v>
      </c>
      <c r="AR422">
        <v>54</v>
      </c>
      <c r="AS422">
        <v>4.5</v>
      </c>
    </row>
    <row r="423" spans="1:45" x14ac:dyDescent="0.15">
      <c r="A423" t="s">
        <v>584</v>
      </c>
      <c r="B423">
        <v>323</v>
      </c>
      <c r="C423">
        <v>53.83</v>
      </c>
      <c r="D423" t="s">
        <v>76</v>
      </c>
      <c r="E423" t="s">
        <v>76</v>
      </c>
      <c r="F423">
        <v>4</v>
      </c>
      <c r="G423">
        <v>1</v>
      </c>
      <c r="H423">
        <v>5</v>
      </c>
      <c r="I423">
        <v>1.25</v>
      </c>
      <c r="J423">
        <v>22</v>
      </c>
      <c r="K423">
        <v>5.5</v>
      </c>
      <c r="L423">
        <v>1</v>
      </c>
      <c r="M423">
        <v>0.25</v>
      </c>
      <c r="N423" t="s">
        <v>76</v>
      </c>
      <c r="O423" t="s">
        <v>76</v>
      </c>
      <c r="P423" t="s">
        <v>76</v>
      </c>
      <c r="Q423" t="s">
        <v>76</v>
      </c>
      <c r="R423">
        <v>1</v>
      </c>
      <c r="S423">
        <v>0.25</v>
      </c>
      <c r="X423" t="s">
        <v>76</v>
      </c>
      <c r="Y423" t="s">
        <v>76</v>
      </c>
      <c r="AB423" t="s">
        <v>76</v>
      </c>
      <c r="AC423" t="s">
        <v>76</v>
      </c>
      <c r="AD423" t="s">
        <v>76</v>
      </c>
      <c r="AE423" t="s">
        <v>76</v>
      </c>
      <c r="AF423">
        <v>1</v>
      </c>
      <c r="AG423">
        <v>1</v>
      </c>
      <c r="AH423" t="s">
        <v>76</v>
      </c>
      <c r="AI423" t="s">
        <v>76</v>
      </c>
      <c r="AJ423" t="s">
        <v>76</v>
      </c>
      <c r="AK423" t="s">
        <v>76</v>
      </c>
      <c r="AL423">
        <v>5</v>
      </c>
      <c r="AM423">
        <v>5</v>
      </c>
      <c r="AN423" t="s">
        <v>76</v>
      </c>
      <c r="AO423" t="s">
        <v>76</v>
      </c>
      <c r="AP423" t="s">
        <v>76</v>
      </c>
      <c r="AQ423" t="s">
        <v>76</v>
      </c>
      <c r="AR423">
        <v>51</v>
      </c>
      <c r="AS423">
        <v>8.5</v>
      </c>
    </row>
    <row r="424" spans="1:45" x14ac:dyDescent="0.15">
      <c r="A424" t="s">
        <v>585</v>
      </c>
      <c r="B424">
        <v>391</v>
      </c>
      <c r="C424">
        <v>35.549999999999997</v>
      </c>
      <c r="D424" t="s">
        <v>76</v>
      </c>
      <c r="E424" t="s">
        <v>76</v>
      </c>
      <c r="F424">
        <v>1</v>
      </c>
      <c r="G424">
        <v>0.14000000000000001</v>
      </c>
      <c r="H424">
        <v>12</v>
      </c>
      <c r="I424">
        <v>1.71</v>
      </c>
      <c r="J424">
        <v>18</v>
      </c>
      <c r="K424">
        <v>2.57</v>
      </c>
      <c r="L424" t="s">
        <v>76</v>
      </c>
      <c r="M424" t="s">
        <v>76</v>
      </c>
      <c r="N424">
        <v>2</v>
      </c>
      <c r="O424">
        <v>0.28999999999999998</v>
      </c>
      <c r="P424">
        <v>16</v>
      </c>
      <c r="Q424">
        <v>2.29</v>
      </c>
      <c r="R424">
        <v>4</v>
      </c>
      <c r="S424">
        <v>0.56999999999999995</v>
      </c>
      <c r="X424" t="s">
        <v>76</v>
      </c>
      <c r="Y424" t="s">
        <v>76</v>
      </c>
      <c r="AB424" t="s">
        <v>76</v>
      </c>
      <c r="AC424" t="s">
        <v>76</v>
      </c>
      <c r="AD424" t="s">
        <v>76</v>
      </c>
      <c r="AE424" t="s">
        <v>76</v>
      </c>
      <c r="AF424" t="s">
        <v>76</v>
      </c>
      <c r="AG424" t="s">
        <v>76</v>
      </c>
      <c r="AH424" t="s">
        <v>76</v>
      </c>
      <c r="AI424" t="s">
        <v>76</v>
      </c>
      <c r="AJ424" t="s">
        <v>76</v>
      </c>
      <c r="AK424" t="s">
        <v>76</v>
      </c>
      <c r="AL424">
        <v>2</v>
      </c>
      <c r="AM424">
        <v>1</v>
      </c>
      <c r="AN424" t="s">
        <v>76</v>
      </c>
      <c r="AO424" t="s">
        <v>76</v>
      </c>
      <c r="AP424" t="s">
        <v>76</v>
      </c>
      <c r="AQ424" t="s">
        <v>76</v>
      </c>
      <c r="AR424">
        <v>60</v>
      </c>
      <c r="AS424">
        <v>5.45</v>
      </c>
    </row>
    <row r="425" spans="1:45" x14ac:dyDescent="0.15">
      <c r="A425" t="s">
        <v>586</v>
      </c>
      <c r="B425">
        <v>438</v>
      </c>
      <c r="C425">
        <v>48.67</v>
      </c>
      <c r="D425">
        <v>1</v>
      </c>
      <c r="E425">
        <v>0.17</v>
      </c>
      <c r="F425" t="s">
        <v>76</v>
      </c>
      <c r="G425" t="s">
        <v>76</v>
      </c>
      <c r="H425">
        <v>8</v>
      </c>
      <c r="I425">
        <v>1.33</v>
      </c>
      <c r="J425">
        <v>38</v>
      </c>
      <c r="K425">
        <v>6.33</v>
      </c>
      <c r="L425">
        <v>1</v>
      </c>
      <c r="M425">
        <v>0.17</v>
      </c>
      <c r="N425" t="s">
        <v>76</v>
      </c>
      <c r="O425" t="s">
        <v>76</v>
      </c>
      <c r="P425">
        <v>4</v>
      </c>
      <c r="Q425">
        <v>0.67</v>
      </c>
      <c r="R425">
        <v>1</v>
      </c>
      <c r="S425">
        <v>0.17</v>
      </c>
      <c r="X425" t="s">
        <v>76</v>
      </c>
      <c r="Y425" t="s">
        <v>76</v>
      </c>
      <c r="AB425" t="s">
        <v>76</v>
      </c>
      <c r="AC425" t="s">
        <v>76</v>
      </c>
      <c r="AD425" t="s">
        <v>76</v>
      </c>
      <c r="AE425" t="s">
        <v>76</v>
      </c>
      <c r="AF425" t="s">
        <v>76</v>
      </c>
      <c r="AG425" t="s">
        <v>76</v>
      </c>
      <c r="AH425" t="s">
        <v>76</v>
      </c>
      <c r="AI425" t="s">
        <v>76</v>
      </c>
      <c r="AJ425" t="s">
        <v>76</v>
      </c>
      <c r="AK425" t="s">
        <v>76</v>
      </c>
      <c r="AL425">
        <v>3</v>
      </c>
      <c r="AM425">
        <v>3</v>
      </c>
      <c r="AN425" t="s">
        <v>76</v>
      </c>
      <c r="AO425" t="s">
        <v>76</v>
      </c>
      <c r="AP425" t="s">
        <v>76</v>
      </c>
      <c r="AQ425" t="s">
        <v>76</v>
      </c>
      <c r="AR425">
        <v>29</v>
      </c>
      <c r="AS425">
        <v>3.22</v>
      </c>
    </row>
    <row r="426" spans="1:45" x14ac:dyDescent="0.15">
      <c r="A426" t="s">
        <v>587</v>
      </c>
      <c r="B426">
        <v>141</v>
      </c>
      <c r="C426">
        <v>47</v>
      </c>
      <c r="D426" t="s">
        <v>76</v>
      </c>
      <c r="E426" t="s">
        <v>76</v>
      </c>
      <c r="F426" t="s">
        <v>76</v>
      </c>
      <c r="G426" t="s">
        <v>76</v>
      </c>
      <c r="H426">
        <v>1</v>
      </c>
      <c r="I426">
        <v>0.5</v>
      </c>
      <c r="J426">
        <v>7</v>
      </c>
      <c r="K426">
        <v>3.5</v>
      </c>
      <c r="L426" t="s">
        <v>76</v>
      </c>
      <c r="M426" t="s">
        <v>76</v>
      </c>
      <c r="N426" t="s">
        <v>76</v>
      </c>
      <c r="O426" t="s">
        <v>76</v>
      </c>
      <c r="P426" t="s">
        <v>76</v>
      </c>
      <c r="Q426" t="s">
        <v>76</v>
      </c>
      <c r="R426" t="s">
        <v>76</v>
      </c>
      <c r="S426" t="s">
        <v>76</v>
      </c>
      <c r="X426" t="s">
        <v>76</v>
      </c>
      <c r="Y426" t="s">
        <v>76</v>
      </c>
      <c r="AB426" t="s">
        <v>76</v>
      </c>
      <c r="AC426" t="s">
        <v>76</v>
      </c>
      <c r="AD426" t="s">
        <v>172</v>
      </c>
      <c r="AE426" t="s">
        <v>172</v>
      </c>
      <c r="AF426" t="s">
        <v>172</v>
      </c>
      <c r="AG426" t="s">
        <v>172</v>
      </c>
      <c r="AH426" t="s">
        <v>76</v>
      </c>
      <c r="AI426" t="s">
        <v>76</v>
      </c>
      <c r="AJ426" t="s">
        <v>76</v>
      </c>
      <c r="AK426" t="s">
        <v>76</v>
      </c>
      <c r="AL426" t="s">
        <v>76</v>
      </c>
      <c r="AM426" t="s">
        <v>76</v>
      </c>
      <c r="AN426" t="s">
        <v>76</v>
      </c>
      <c r="AO426" t="s">
        <v>76</v>
      </c>
      <c r="AP426" t="s">
        <v>76</v>
      </c>
      <c r="AQ426" t="s">
        <v>76</v>
      </c>
      <c r="AR426">
        <v>3</v>
      </c>
      <c r="AS426">
        <v>1</v>
      </c>
    </row>
    <row r="427" spans="1:45" x14ac:dyDescent="0.15">
      <c r="A427" t="s">
        <v>588</v>
      </c>
      <c r="B427">
        <v>422</v>
      </c>
      <c r="C427">
        <v>46.89</v>
      </c>
      <c r="D427">
        <v>2</v>
      </c>
      <c r="E427">
        <v>0.4</v>
      </c>
      <c r="F427" t="s">
        <v>76</v>
      </c>
      <c r="G427" t="s">
        <v>76</v>
      </c>
      <c r="H427">
        <v>15</v>
      </c>
      <c r="I427">
        <v>3</v>
      </c>
      <c r="J427">
        <v>48</v>
      </c>
      <c r="K427">
        <v>9.6</v>
      </c>
      <c r="L427">
        <v>1</v>
      </c>
      <c r="M427">
        <v>0.2</v>
      </c>
      <c r="N427" t="s">
        <v>76</v>
      </c>
      <c r="O427" t="s">
        <v>76</v>
      </c>
      <c r="P427">
        <v>5</v>
      </c>
      <c r="Q427">
        <v>1</v>
      </c>
      <c r="R427">
        <v>3</v>
      </c>
      <c r="S427">
        <v>0.6</v>
      </c>
      <c r="X427" t="s">
        <v>76</v>
      </c>
      <c r="Y427" t="s">
        <v>76</v>
      </c>
      <c r="AB427">
        <v>1</v>
      </c>
      <c r="AC427">
        <v>0.2</v>
      </c>
      <c r="AD427" t="s">
        <v>76</v>
      </c>
      <c r="AE427" t="s">
        <v>76</v>
      </c>
      <c r="AF427" t="s">
        <v>76</v>
      </c>
      <c r="AG427" t="s">
        <v>76</v>
      </c>
      <c r="AH427">
        <v>1</v>
      </c>
      <c r="AI427">
        <v>0.5</v>
      </c>
      <c r="AJ427" t="s">
        <v>76</v>
      </c>
      <c r="AK427" t="s">
        <v>76</v>
      </c>
      <c r="AL427">
        <v>1</v>
      </c>
      <c r="AM427">
        <v>0.5</v>
      </c>
      <c r="AN427" t="s">
        <v>76</v>
      </c>
      <c r="AO427" t="s">
        <v>76</v>
      </c>
      <c r="AP427" t="s">
        <v>76</v>
      </c>
      <c r="AQ427" t="s">
        <v>76</v>
      </c>
      <c r="AR427">
        <v>41</v>
      </c>
      <c r="AS427">
        <v>4.5599999999999996</v>
      </c>
    </row>
    <row r="428" spans="1:45" x14ac:dyDescent="0.15">
      <c r="A428" t="s">
        <v>589</v>
      </c>
      <c r="B428">
        <v>551</v>
      </c>
      <c r="C428">
        <v>110.2</v>
      </c>
      <c r="D428">
        <v>1</v>
      </c>
      <c r="E428">
        <v>0.33</v>
      </c>
      <c r="F428">
        <v>6</v>
      </c>
      <c r="G428">
        <v>2</v>
      </c>
      <c r="H428">
        <v>1</v>
      </c>
      <c r="I428">
        <v>0.33</v>
      </c>
      <c r="J428">
        <v>11</v>
      </c>
      <c r="K428">
        <v>3.67</v>
      </c>
      <c r="L428" t="s">
        <v>76</v>
      </c>
      <c r="M428" t="s">
        <v>76</v>
      </c>
      <c r="N428" t="s">
        <v>76</v>
      </c>
      <c r="O428" t="s">
        <v>76</v>
      </c>
      <c r="P428" t="s">
        <v>76</v>
      </c>
      <c r="Q428" t="s">
        <v>76</v>
      </c>
      <c r="R428">
        <v>2</v>
      </c>
      <c r="S428">
        <v>0.67</v>
      </c>
      <c r="X428" t="s">
        <v>76</v>
      </c>
      <c r="Y428" t="s">
        <v>76</v>
      </c>
      <c r="AB428" t="s">
        <v>76</v>
      </c>
      <c r="AC428" t="s">
        <v>76</v>
      </c>
      <c r="AD428" t="s">
        <v>76</v>
      </c>
      <c r="AE428" t="s">
        <v>76</v>
      </c>
      <c r="AF428" t="s">
        <v>76</v>
      </c>
      <c r="AG428" t="s">
        <v>76</v>
      </c>
      <c r="AH428" t="s">
        <v>76</v>
      </c>
      <c r="AI428" t="s">
        <v>76</v>
      </c>
      <c r="AJ428" t="s">
        <v>76</v>
      </c>
      <c r="AK428" t="s">
        <v>76</v>
      </c>
      <c r="AL428" t="s">
        <v>76</v>
      </c>
      <c r="AM428" t="s">
        <v>76</v>
      </c>
      <c r="AN428" t="s">
        <v>76</v>
      </c>
      <c r="AO428" t="s">
        <v>76</v>
      </c>
      <c r="AP428" t="s">
        <v>76</v>
      </c>
      <c r="AQ428" t="s">
        <v>76</v>
      </c>
      <c r="AR428">
        <v>5</v>
      </c>
      <c r="AS428">
        <v>1</v>
      </c>
    </row>
    <row r="429" spans="1:45" x14ac:dyDescent="0.15">
      <c r="A429" t="s">
        <v>590</v>
      </c>
      <c r="B429">
        <v>155</v>
      </c>
      <c r="C429">
        <v>31</v>
      </c>
      <c r="D429">
        <v>6</v>
      </c>
      <c r="E429">
        <v>2</v>
      </c>
      <c r="F429">
        <v>5</v>
      </c>
      <c r="G429">
        <v>1.67</v>
      </c>
      <c r="H429">
        <v>12</v>
      </c>
      <c r="I429">
        <v>4</v>
      </c>
      <c r="J429">
        <v>14</v>
      </c>
      <c r="K429">
        <v>4.67</v>
      </c>
      <c r="L429">
        <v>1</v>
      </c>
      <c r="M429">
        <v>0.33</v>
      </c>
      <c r="N429" t="s">
        <v>76</v>
      </c>
      <c r="O429" t="s">
        <v>76</v>
      </c>
      <c r="P429" t="s">
        <v>76</v>
      </c>
      <c r="Q429" t="s">
        <v>76</v>
      </c>
      <c r="R429">
        <v>1</v>
      </c>
      <c r="S429">
        <v>0.33</v>
      </c>
      <c r="X429" t="s">
        <v>76</v>
      </c>
      <c r="Y429" t="s">
        <v>76</v>
      </c>
      <c r="AB429" t="s">
        <v>76</v>
      </c>
      <c r="AC429" t="s">
        <v>76</v>
      </c>
      <c r="AD429" t="s">
        <v>172</v>
      </c>
      <c r="AE429" t="s">
        <v>172</v>
      </c>
      <c r="AF429" t="s">
        <v>172</v>
      </c>
      <c r="AG429" t="s">
        <v>172</v>
      </c>
      <c r="AH429" t="s">
        <v>76</v>
      </c>
      <c r="AI429" t="s">
        <v>76</v>
      </c>
      <c r="AJ429" t="s">
        <v>76</v>
      </c>
      <c r="AK429" t="s">
        <v>76</v>
      </c>
      <c r="AL429">
        <v>3</v>
      </c>
      <c r="AM429">
        <v>3</v>
      </c>
      <c r="AN429" t="s">
        <v>76</v>
      </c>
      <c r="AO429" t="s">
        <v>76</v>
      </c>
      <c r="AP429" t="s">
        <v>76</v>
      </c>
      <c r="AQ429" t="s">
        <v>76</v>
      </c>
      <c r="AR429">
        <v>18</v>
      </c>
      <c r="AS429">
        <v>3.6</v>
      </c>
    </row>
    <row r="430" spans="1:45" x14ac:dyDescent="0.15">
      <c r="A430" t="s">
        <v>591</v>
      </c>
      <c r="B430">
        <v>77</v>
      </c>
      <c r="C430">
        <v>25.67</v>
      </c>
      <c r="D430" t="s">
        <v>76</v>
      </c>
      <c r="E430" t="s">
        <v>76</v>
      </c>
      <c r="F430">
        <v>2</v>
      </c>
      <c r="G430">
        <v>1</v>
      </c>
      <c r="H430">
        <v>2</v>
      </c>
      <c r="I430">
        <v>1</v>
      </c>
      <c r="J430" t="s">
        <v>76</v>
      </c>
      <c r="K430" t="s">
        <v>76</v>
      </c>
      <c r="L430" t="s">
        <v>76</v>
      </c>
      <c r="M430" t="s">
        <v>76</v>
      </c>
      <c r="N430" t="s">
        <v>76</v>
      </c>
      <c r="O430" t="s">
        <v>76</v>
      </c>
      <c r="P430" t="s">
        <v>76</v>
      </c>
      <c r="Q430" t="s">
        <v>76</v>
      </c>
      <c r="R430">
        <v>1</v>
      </c>
      <c r="S430">
        <v>0.5</v>
      </c>
      <c r="X430" t="s">
        <v>76</v>
      </c>
      <c r="Y430" t="s">
        <v>76</v>
      </c>
      <c r="AB430" t="s">
        <v>76</v>
      </c>
      <c r="AC430" t="s">
        <v>76</v>
      </c>
      <c r="AD430" t="s">
        <v>172</v>
      </c>
      <c r="AE430" t="s">
        <v>172</v>
      </c>
      <c r="AF430" t="s">
        <v>172</v>
      </c>
      <c r="AG430" t="s">
        <v>172</v>
      </c>
      <c r="AH430" t="s">
        <v>76</v>
      </c>
      <c r="AI430" t="s">
        <v>76</v>
      </c>
      <c r="AJ430" t="s">
        <v>76</v>
      </c>
      <c r="AK430" t="s">
        <v>76</v>
      </c>
      <c r="AL430">
        <v>2</v>
      </c>
      <c r="AM430">
        <v>2</v>
      </c>
      <c r="AN430" t="s">
        <v>76</v>
      </c>
      <c r="AO430" t="s">
        <v>76</v>
      </c>
      <c r="AP430" t="s">
        <v>76</v>
      </c>
      <c r="AQ430" t="s">
        <v>76</v>
      </c>
      <c r="AR430">
        <v>3</v>
      </c>
      <c r="AS430">
        <v>1</v>
      </c>
    </row>
    <row r="431" spans="1:45" x14ac:dyDescent="0.15">
      <c r="A431" t="s">
        <v>592</v>
      </c>
      <c r="B431">
        <v>64</v>
      </c>
      <c r="C431">
        <v>32</v>
      </c>
      <c r="D431" t="s">
        <v>76</v>
      </c>
      <c r="E431" t="s">
        <v>76</v>
      </c>
      <c r="F431" t="s">
        <v>76</v>
      </c>
      <c r="G431" t="s">
        <v>76</v>
      </c>
      <c r="H431" t="s">
        <v>76</v>
      </c>
      <c r="I431" t="s">
        <v>76</v>
      </c>
      <c r="J431" t="s">
        <v>76</v>
      </c>
      <c r="K431" t="s">
        <v>76</v>
      </c>
      <c r="L431" t="s">
        <v>76</v>
      </c>
      <c r="M431" t="s">
        <v>76</v>
      </c>
      <c r="N431" t="s">
        <v>76</v>
      </c>
      <c r="O431" t="s">
        <v>76</v>
      </c>
      <c r="P431" t="s">
        <v>76</v>
      </c>
      <c r="Q431" t="s">
        <v>76</v>
      </c>
      <c r="R431" t="s">
        <v>76</v>
      </c>
      <c r="S431" t="s">
        <v>76</v>
      </c>
      <c r="X431" t="s">
        <v>76</v>
      </c>
      <c r="Y431" t="s">
        <v>76</v>
      </c>
      <c r="AB431" t="s">
        <v>76</v>
      </c>
      <c r="AC431" t="s">
        <v>76</v>
      </c>
      <c r="AD431" t="s">
        <v>172</v>
      </c>
      <c r="AE431" t="s">
        <v>172</v>
      </c>
      <c r="AF431" t="s">
        <v>172</v>
      </c>
      <c r="AG431" t="s">
        <v>172</v>
      </c>
      <c r="AH431" t="s">
        <v>76</v>
      </c>
      <c r="AI431" t="s">
        <v>76</v>
      </c>
      <c r="AJ431" t="s">
        <v>76</v>
      </c>
      <c r="AK431" t="s">
        <v>76</v>
      </c>
      <c r="AL431" t="s">
        <v>76</v>
      </c>
      <c r="AM431" t="s">
        <v>76</v>
      </c>
      <c r="AN431" t="s">
        <v>76</v>
      </c>
      <c r="AO431" t="s">
        <v>76</v>
      </c>
      <c r="AP431" t="s">
        <v>76</v>
      </c>
      <c r="AQ431" t="s">
        <v>76</v>
      </c>
      <c r="AR431">
        <v>2</v>
      </c>
      <c r="AS431">
        <v>1</v>
      </c>
    </row>
    <row r="432" spans="1:45" x14ac:dyDescent="0.15">
      <c r="A432" t="s">
        <v>593</v>
      </c>
      <c r="B432">
        <v>74</v>
      </c>
      <c r="C432">
        <v>37</v>
      </c>
      <c r="D432" t="s">
        <v>76</v>
      </c>
      <c r="E432" t="s">
        <v>76</v>
      </c>
      <c r="F432" t="s">
        <v>76</v>
      </c>
      <c r="G432" t="s">
        <v>76</v>
      </c>
      <c r="H432" t="s">
        <v>76</v>
      </c>
      <c r="I432" t="s">
        <v>76</v>
      </c>
      <c r="J432" t="s">
        <v>76</v>
      </c>
      <c r="K432" t="s">
        <v>76</v>
      </c>
      <c r="L432" t="s">
        <v>76</v>
      </c>
      <c r="M432" t="s">
        <v>76</v>
      </c>
      <c r="N432" t="s">
        <v>76</v>
      </c>
      <c r="O432" t="s">
        <v>76</v>
      </c>
      <c r="P432" t="s">
        <v>76</v>
      </c>
      <c r="Q432" t="s">
        <v>76</v>
      </c>
      <c r="R432" t="s">
        <v>76</v>
      </c>
      <c r="S432" t="s">
        <v>76</v>
      </c>
      <c r="X432" t="s">
        <v>76</v>
      </c>
      <c r="Y432" t="s">
        <v>76</v>
      </c>
      <c r="AB432" t="s">
        <v>76</v>
      </c>
      <c r="AC432" t="s">
        <v>76</v>
      </c>
      <c r="AD432" t="s">
        <v>172</v>
      </c>
      <c r="AE432" t="s">
        <v>172</v>
      </c>
      <c r="AF432" t="s">
        <v>172</v>
      </c>
      <c r="AG432" t="s">
        <v>172</v>
      </c>
      <c r="AH432" t="s">
        <v>172</v>
      </c>
      <c r="AI432" t="s">
        <v>172</v>
      </c>
      <c r="AJ432" t="s">
        <v>172</v>
      </c>
      <c r="AK432" t="s">
        <v>172</v>
      </c>
      <c r="AL432" t="s">
        <v>172</v>
      </c>
      <c r="AM432" t="s">
        <v>172</v>
      </c>
      <c r="AN432" t="s">
        <v>172</v>
      </c>
      <c r="AO432" t="s">
        <v>172</v>
      </c>
      <c r="AP432" t="s">
        <v>172</v>
      </c>
      <c r="AQ432" t="s">
        <v>172</v>
      </c>
      <c r="AR432">
        <v>5</v>
      </c>
      <c r="AS432">
        <v>2.5</v>
      </c>
    </row>
    <row r="433" spans="1:45" x14ac:dyDescent="0.15">
      <c r="A433" t="s">
        <v>594</v>
      </c>
      <c r="B433">
        <v>1389</v>
      </c>
      <c r="C433">
        <v>63.14</v>
      </c>
      <c r="D433">
        <v>1</v>
      </c>
      <c r="E433">
        <v>7.0000000000000007E-2</v>
      </c>
      <c r="F433">
        <v>10</v>
      </c>
      <c r="G433">
        <v>0.71</v>
      </c>
      <c r="H433">
        <v>18</v>
      </c>
      <c r="I433">
        <v>1.29</v>
      </c>
      <c r="J433">
        <v>84</v>
      </c>
      <c r="K433">
        <v>6</v>
      </c>
      <c r="L433">
        <v>3</v>
      </c>
      <c r="M433">
        <v>0.21</v>
      </c>
      <c r="N433">
        <v>5</v>
      </c>
      <c r="O433">
        <v>0.36</v>
      </c>
      <c r="P433" t="s">
        <v>76</v>
      </c>
      <c r="Q433" t="s">
        <v>76</v>
      </c>
      <c r="R433">
        <v>5</v>
      </c>
      <c r="S433">
        <v>0.36</v>
      </c>
      <c r="X433">
        <v>2</v>
      </c>
      <c r="Y433">
        <v>0.14000000000000001</v>
      </c>
      <c r="AB433">
        <v>1</v>
      </c>
      <c r="AC433">
        <v>7.0000000000000007E-2</v>
      </c>
      <c r="AD433" t="s">
        <v>76</v>
      </c>
      <c r="AE433" t="s">
        <v>76</v>
      </c>
      <c r="AF433">
        <v>5</v>
      </c>
      <c r="AG433">
        <v>1</v>
      </c>
      <c r="AH433" t="s">
        <v>76</v>
      </c>
      <c r="AI433" t="s">
        <v>76</v>
      </c>
      <c r="AJ433" t="s">
        <v>76</v>
      </c>
      <c r="AK433" t="s">
        <v>76</v>
      </c>
      <c r="AL433" t="s">
        <v>76</v>
      </c>
      <c r="AM433" t="s">
        <v>76</v>
      </c>
      <c r="AN433" t="s">
        <v>76</v>
      </c>
      <c r="AO433" t="s">
        <v>76</v>
      </c>
      <c r="AP433" t="s">
        <v>76</v>
      </c>
      <c r="AQ433" t="s">
        <v>76</v>
      </c>
      <c r="AR433">
        <v>78</v>
      </c>
      <c r="AS433">
        <v>3.55</v>
      </c>
    </row>
    <row r="434" spans="1:45" x14ac:dyDescent="0.15">
      <c r="A434" t="s">
        <v>595</v>
      </c>
      <c r="B434">
        <v>1662</v>
      </c>
      <c r="C434">
        <v>103.88</v>
      </c>
      <c r="D434">
        <v>1</v>
      </c>
      <c r="E434">
        <v>0.09</v>
      </c>
      <c r="F434">
        <v>4</v>
      </c>
      <c r="G434">
        <v>0.36</v>
      </c>
      <c r="H434">
        <v>36</v>
      </c>
      <c r="I434">
        <v>3.27</v>
      </c>
      <c r="J434">
        <v>29</v>
      </c>
      <c r="K434">
        <v>2.64</v>
      </c>
      <c r="L434" t="s">
        <v>76</v>
      </c>
      <c r="M434" t="s">
        <v>76</v>
      </c>
      <c r="N434">
        <v>2</v>
      </c>
      <c r="O434">
        <v>0.18</v>
      </c>
      <c r="P434" t="s">
        <v>76</v>
      </c>
      <c r="Q434" t="s">
        <v>76</v>
      </c>
      <c r="R434">
        <v>4</v>
      </c>
      <c r="S434">
        <v>0.36</v>
      </c>
      <c r="X434" t="s">
        <v>76</v>
      </c>
      <c r="Y434" t="s">
        <v>76</v>
      </c>
      <c r="AB434">
        <v>1</v>
      </c>
      <c r="AC434">
        <v>0.09</v>
      </c>
      <c r="AD434" t="s">
        <v>76</v>
      </c>
      <c r="AE434" t="s">
        <v>76</v>
      </c>
      <c r="AF434">
        <v>11</v>
      </c>
      <c r="AG434">
        <v>2.75</v>
      </c>
      <c r="AH434">
        <v>1</v>
      </c>
      <c r="AI434">
        <v>1</v>
      </c>
      <c r="AJ434" t="s">
        <v>76</v>
      </c>
      <c r="AK434" t="s">
        <v>76</v>
      </c>
      <c r="AL434">
        <v>2</v>
      </c>
      <c r="AM434">
        <v>2</v>
      </c>
      <c r="AN434" t="s">
        <v>76</v>
      </c>
      <c r="AO434" t="s">
        <v>76</v>
      </c>
      <c r="AP434" t="s">
        <v>76</v>
      </c>
      <c r="AQ434" t="s">
        <v>76</v>
      </c>
      <c r="AR434">
        <v>236</v>
      </c>
      <c r="AS434">
        <v>14.75</v>
      </c>
    </row>
    <row r="435" spans="1:45" x14ac:dyDescent="0.15">
      <c r="A435" t="s">
        <v>596</v>
      </c>
      <c r="B435">
        <v>811</v>
      </c>
      <c r="C435">
        <v>67.58</v>
      </c>
      <c r="D435">
        <v>1</v>
      </c>
      <c r="E435">
        <v>0.14000000000000001</v>
      </c>
      <c r="F435">
        <v>2</v>
      </c>
      <c r="G435">
        <v>0.28999999999999998</v>
      </c>
      <c r="H435">
        <v>17</v>
      </c>
      <c r="I435">
        <v>2.4300000000000002</v>
      </c>
      <c r="J435">
        <v>16</v>
      </c>
      <c r="K435">
        <v>2.29</v>
      </c>
      <c r="L435" t="s">
        <v>76</v>
      </c>
      <c r="M435" t="s">
        <v>76</v>
      </c>
      <c r="N435">
        <v>4</v>
      </c>
      <c r="O435">
        <v>0.56999999999999995</v>
      </c>
      <c r="P435" t="s">
        <v>76</v>
      </c>
      <c r="Q435" t="s">
        <v>76</v>
      </c>
      <c r="R435">
        <v>1</v>
      </c>
      <c r="S435">
        <v>0.14000000000000001</v>
      </c>
      <c r="X435" t="s">
        <v>76</v>
      </c>
      <c r="Y435" t="s">
        <v>76</v>
      </c>
      <c r="AB435" t="s">
        <v>76</v>
      </c>
      <c r="AC435" t="s">
        <v>76</v>
      </c>
      <c r="AD435" t="s">
        <v>76</v>
      </c>
      <c r="AE435" t="s">
        <v>76</v>
      </c>
      <c r="AF435" t="s">
        <v>76</v>
      </c>
      <c r="AG435" t="s">
        <v>76</v>
      </c>
      <c r="AH435" t="s">
        <v>172</v>
      </c>
      <c r="AI435" t="s">
        <v>172</v>
      </c>
      <c r="AJ435" t="s">
        <v>172</v>
      </c>
      <c r="AK435" t="s">
        <v>172</v>
      </c>
      <c r="AL435" t="s">
        <v>172</v>
      </c>
      <c r="AM435" t="s">
        <v>172</v>
      </c>
      <c r="AN435" t="s">
        <v>172</v>
      </c>
      <c r="AO435" t="s">
        <v>172</v>
      </c>
      <c r="AP435" t="s">
        <v>172</v>
      </c>
      <c r="AQ435" t="s">
        <v>172</v>
      </c>
      <c r="AR435">
        <v>75</v>
      </c>
      <c r="AS435">
        <v>6.25</v>
      </c>
    </row>
    <row r="436" spans="1:45" x14ac:dyDescent="0.15">
      <c r="A436" t="s">
        <v>597</v>
      </c>
      <c r="B436" t="s">
        <v>172</v>
      </c>
      <c r="C436" t="s">
        <v>172</v>
      </c>
      <c r="D436" t="s">
        <v>172</v>
      </c>
      <c r="E436" t="s">
        <v>172</v>
      </c>
      <c r="F436" t="s">
        <v>172</v>
      </c>
      <c r="G436" t="s">
        <v>172</v>
      </c>
      <c r="H436" t="s">
        <v>172</v>
      </c>
      <c r="I436" t="s">
        <v>172</v>
      </c>
      <c r="J436" t="s">
        <v>172</v>
      </c>
      <c r="K436" t="s">
        <v>172</v>
      </c>
      <c r="L436" t="s">
        <v>172</v>
      </c>
      <c r="M436" t="s">
        <v>172</v>
      </c>
      <c r="N436" t="s">
        <v>172</v>
      </c>
      <c r="O436" t="s">
        <v>172</v>
      </c>
      <c r="P436" t="s">
        <v>172</v>
      </c>
      <c r="Q436" t="s">
        <v>172</v>
      </c>
      <c r="R436" t="s">
        <v>172</v>
      </c>
      <c r="S436" t="s">
        <v>172</v>
      </c>
      <c r="X436" t="s">
        <v>172</v>
      </c>
      <c r="Y436" t="s">
        <v>172</v>
      </c>
      <c r="AB436" t="s">
        <v>172</v>
      </c>
      <c r="AC436" t="s">
        <v>172</v>
      </c>
      <c r="AD436" t="s">
        <v>172</v>
      </c>
      <c r="AE436" t="s">
        <v>172</v>
      </c>
      <c r="AF436" t="s">
        <v>172</v>
      </c>
      <c r="AG436" t="s">
        <v>172</v>
      </c>
      <c r="AH436" t="s">
        <v>172</v>
      </c>
      <c r="AI436" t="s">
        <v>172</v>
      </c>
      <c r="AJ436" t="s">
        <v>172</v>
      </c>
      <c r="AK436" t="s">
        <v>172</v>
      </c>
      <c r="AL436" t="s">
        <v>172</v>
      </c>
      <c r="AM436" t="s">
        <v>172</v>
      </c>
      <c r="AN436" t="s">
        <v>172</v>
      </c>
      <c r="AO436" t="s">
        <v>172</v>
      </c>
      <c r="AP436" t="s">
        <v>172</v>
      </c>
      <c r="AQ436" t="s">
        <v>172</v>
      </c>
      <c r="AR436" t="s">
        <v>172</v>
      </c>
      <c r="AS436" t="s">
        <v>172</v>
      </c>
    </row>
    <row r="437" spans="1:45" x14ac:dyDescent="0.15">
      <c r="A437" t="s">
        <v>598</v>
      </c>
      <c r="B437">
        <v>273</v>
      </c>
      <c r="C437">
        <v>45.5</v>
      </c>
      <c r="D437" t="s">
        <v>76</v>
      </c>
      <c r="E437" t="s">
        <v>76</v>
      </c>
      <c r="F437" t="s">
        <v>76</v>
      </c>
      <c r="G437" t="s">
        <v>76</v>
      </c>
      <c r="H437" t="s">
        <v>76</v>
      </c>
      <c r="I437" t="s">
        <v>76</v>
      </c>
      <c r="J437">
        <v>24</v>
      </c>
      <c r="K437">
        <v>6</v>
      </c>
      <c r="L437" t="s">
        <v>76</v>
      </c>
      <c r="M437" t="s">
        <v>76</v>
      </c>
      <c r="N437" t="s">
        <v>76</v>
      </c>
      <c r="O437" t="s">
        <v>76</v>
      </c>
      <c r="P437" t="s">
        <v>76</v>
      </c>
      <c r="Q437" t="s">
        <v>76</v>
      </c>
      <c r="R437" t="s">
        <v>76</v>
      </c>
      <c r="S437" t="s">
        <v>76</v>
      </c>
      <c r="X437">
        <v>1</v>
      </c>
      <c r="Y437">
        <v>0.25</v>
      </c>
      <c r="AB437" t="s">
        <v>76</v>
      </c>
      <c r="AC437" t="s">
        <v>76</v>
      </c>
      <c r="AD437" t="s">
        <v>172</v>
      </c>
      <c r="AE437" t="s">
        <v>172</v>
      </c>
      <c r="AF437" t="s">
        <v>172</v>
      </c>
      <c r="AG437" t="s">
        <v>172</v>
      </c>
      <c r="AH437" t="s">
        <v>76</v>
      </c>
      <c r="AI437" t="s">
        <v>76</v>
      </c>
      <c r="AJ437" t="s">
        <v>76</v>
      </c>
      <c r="AK437" t="s">
        <v>76</v>
      </c>
      <c r="AL437" t="s">
        <v>76</v>
      </c>
      <c r="AM437" t="s">
        <v>76</v>
      </c>
      <c r="AN437" t="s">
        <v>76</v>
      </c>
      <c r="AO437" t="s">
        <v>76</v>
      </c>
      <c r="AP437" t="s">
        <v>76</v>
      </c>
      <c r="AQ437" t="s">
        <v>76</v>
      </c>
      <c r="AR437">
        <v>32</v>
      </c>
      <c r="AS437">
        <v>5.33</v>
      </c>
    </row>
    <row r="438" spans="1:45" x14ac:dyDescent="0.15">
      <c r="A438" t="s">
        <v>599</v>
      </c>
      <c r="B438" t="s">
        <v>172</v>
      </c>
      <c r="C438" t="s">
        <v>172</v>
      </c>
      <c r="D438" t="s">
        <v>172</v>
      </c>
      <c r="E438" t="s">
        <v>172</v>
      </c>
      <c r="F438" t="s">
        <v>172</v>
      </c>
      <c r="G438" t="s">
        <v>172</v>
      </c>
      <c r="H438" t="s">
        <v>172</v>
      </c>
      <c r="I438" t="s">
        <v>172</v>
      </c>
      <c r="J438" t="s">
        <v>172</v>
      </c>
      <c r="K438" t="s">
        <v>172</v>
      </c>
      <c r="L438" t="s">
        <v>172</v>
      </c>
      <c r="M438" t="s">
        <v>172</v>
      </c>
      <c r="N438" t="s">
        <v>172</v>
      </c>
      <c r="O438" t="s">
        <v>172</v>
      </c>
      <c r="P438" t="s">
        <v>172</v>
      </c>
      <c r="Q438" t="s">
        <v>172</v>
      </c>
      <c r="R438" t="s">
        <v>172</v>
      </c>
      <c r="S438" t="s">
        <v>172</v>
      </c>
      <c r="X438" t="s">
        <v>172</v>
      </c>
      <c r="Y438" t="s">
        <v>172</v>
      </c>
      <c r="AB438" t="s">
        <v>172</v>
      </c>
      <c r="AC438" t="s">
        <v>172</v>
      </c>
      <c r="AD438" t="s">
        <v>172</v>
      </c>
      <c r="AE438" t="s">
        <v>172</v>
      </c>
      <c r="AF438" t="s">
        <v>172</v>
      </c>
      <c r="AG438" t="s">
        <v>172</v>
      </c>
      <c r="AH438" t="s">
        <v>172</v>
      </c>
      <c r="AI438" t="s">
        <v>172</v>
      </c>
      <c r="AJ438" t="s">
        <v>172</v>
      </c>
      <c r="AK438" t="s">
        <v>172</v>
      </c>
      <c r="AL438" t="s">
        <v>172</v>
      </c>
      <c r="AM438" t="s">
        <v>172</v>
      </c>
      <c r="AN438" t="s">
        <v>172</v>
      </c>
      <c r="AO438" t="s">
        <v>172</v>
      </c>
      <c r="AP438" t="s">
        <v>172</v>
      </c>
      <c r="AQ438" t="s">
        <v>172</v>
      </c>
      <c r="AR438" t="s">
        <v>172</v>
      </c>
      <c r="AS438" t="s">
        <v>172</v>
      </c>
    </row>
    <row r="439" spans="1:45" x14ac:dyDescent="0.15">
      <c r="A439" t="s">
        <v>600</v>
      </c>
      <c r="B439">
        <v>138</v>
      </c>
      <c r="C439">
        <v>46</v>
      </c>
      <c r="D439" t="s">
        <v>76</v>
      </c>
      <c r="E439" t="s">
        <v>76</v>
      </c>
      <c r="F439" t="s">
        <v>76</v>
      </c>
      <c r="G439" t="s">
        <v>76</v>
      </c>
      <c r="H439" t="s">
        <v>76</v>
      </c>
      <c r="I439" t="s">
        <v>76</v>
      </c>
      <c r="J439">
        <v>5</v>
      </c>
      <c r="K439">
        <v>2.5</v>
      </c>
      <c r="L439" t="s">
        <v>76</v>
      </c>
      <c r="M439" t="s">
        <v>76</v>
      </c>
      <c r="N439" t="s">
        <v>76</v>
      </c>
      <c r="O439" t="s">
        <v>76</v>
      </c>
      <c r="P439">
        <v>1</v>
      </c>
      <c r="Q439">
        <v>0.5</v>
      </c>
      <c r="R439" t="s">
        <v>76</v>
      </c>
      <c r="S439" t="s">
        <v>76</v>
      </c>
      <c r="X439" t="s">
        <v>76</v>
      </c>
      <c r="Y439" t="s">
        <v>76</v>
      </c>
      <c r="AB439" t="s">
        <v>76</v>
      </c>
      <c r="AC439" t="s">
        <v>76</v>
      </c>
      <c r="AD439" t="s">
        <v>172</v>
      </c>
      <c r="AE439" t="s">
        <v>172</v>
      </c>
      <c r="AF439" t="s">
        <v>172</v>
      </c>
      <c r="AG439" t="s">
        <v>172</v>
      </c>
      <c r="AH439" t="s">
        <v>76</v>
      </c>
      <c r="AI439" t="s">
        <v>76</v>
      </c>
      <c r="AJ439" t="s">
        <v>76</v>
      </c>
      <c r="AK439" t="s">
        <v>76</v>
      </c>
      <c r="AL439" t="s">
        <v>76</v>
      </c>
      <c r="AM439" t="s">
        <v>76</v>
      </c>
      <c r="AN439" t="s">
        <v>76</v>
      </c>
      <c r="AO439" t="s">
        <v>76</v>
      </c>
      <c r="AP439" t="s">
        <v>76</v>
      </c>
      <c r="AQ439" t="s">
        <v>76</v>
      </c>
      <c r="AR439">
        <v>27</v>
      </c>
      <c r="AS439">
        <v>9</v>
      </c>
    </row>
    <row r="440" spans="1:45" x14ac:dyDescent="0.15">
      <c r="A440" t="s">
        <v>601</v>
      </c>
      <c r="B440">
        <v>446</v>
      </c>
      <c r="C440">
        <v>44.6</v>
      </c>
      <c r="D440">
        <v>1</v>
      </c>
      <c r="E440">
        <v>0.17</v>
      </c>
      <c r="F440">
        <v>2</v>
      </c>
      <c r="G440">
        <v>0.33</v>
      </c>
      <c r="H440">
        <v>5</v>
      </c>
      <c r="I440">
        <v>0.83</v>
      </c>
      <c r="J440">
        <v>36</v>
      </c>
      <c r="K440">
        <v>6</v>
      </c>
      <c r="L440" t="s">
        <v>76</v>
      </c>
      <c r="M440" t="s">
        <v>76</v>
      </c>
      <c r="N440">
        <v>2</v>
      </c>
      <c r="O440">
        <v>0.33</v>
      </c>
      <c r="P440" t="s">
        <v>76</v>
      </c>
      <c r="Q440" t="s">
        <v>76</v>
      </c>
      <c r="R440">
        <v>1</v>
      </c>
      <c r="S440">
        <v>0.17</v>
      </c>
      <c r="X440" t="s">
        <v>76</v>
      </c>
      <c r="Y440" t="s">
        <v>76</v>
      </c>
      <c r="AB440">
        <v>1</v>
      </c>
      <c r="AC440">
        <v>0.17</v>
      </c>
      <c r="AD440" t="s">
        <v>76</v>
      </c>
      <c r="AE440" t="s">
        <v>76</v>
      </c>
      <c r="AF440" t="s">
        <v>76</v>
      </c>
      <c r="AG440" t="s">
        <v>76</v>
      </c>
      <c r="AH440" t="s">
        <v>76</v>
      </c>
      <c r="AI440" t="s">
        <v>76</v>
      </c>
      <c r="AJ440" t="s">
        <v>76</v>
      </c>
      <c r="AK440" t="s">
        <v>76</v>
      </c>
      <c r="AL440" t="s">
        <v>76</v>
      </c>
      <c r="AM440" t="s">
        <v>76</v>
      </c>
      <c r="AN440" t="s">
        <v>76</v>
      </c>
      <c r="AO440" t="s">
        <v>76</v>
      </c>
      <c r="AP440" t="s">
        <v>76</v>
      </c>
      <c r="AQ440" t="s">
        <v>76</v>
      </c>
      <c r="AR440">
        <v>78</v>
      </c>
      <c r="AS440">
        <v>7.8</v>
      </c>
    </row>
    <row r="441" spans="1:45" x14ac:dyDescent="0.15">
      <c r="A441" t="s">
        <v>602</v>
      </c>
      <c r="B441" t="s">
        <v>172</v>
      </c>
      <c r="C441" t="s">
        <v>172</v>
      </c>
      <c r="D441" t="s">
        <v>172</v>
      </c>
      <c r="E441" t="s">
        <v>172</v>
      </c>
      <c r="F441" t="s">
        <v>172</v>
      </c>
      <c r="G441" t="s">
        <v>172</v>
      </c>
      <c r="H441" t="s">
        <v>172</v>
      </c>
      <c r="I441" t="s">
        <v>172</v>
      </c>
      <c r="J441" t="s">
        <v>172</v>
      </c>
      <c r="K441" t="s">
        <v>172</v>
      </c>
      <c r="L441" t="s">
        <v>172</v>
      </c>
      <c r="M441" t="s">
        <v>172</v>
      </c>
      <c r="N441" t="s">
        <v>172</v>
      </c>
      <c r="O441" t="s">
        <v>172</v>
      </c>
      <c r="P441" t="s">
        <v>172</v>
      </c>
      <c r="Q441" t="s">
        <v>172</v>
      </c>
      <c r="R441" t="s">
        <v>172</v>
      </c>
      <c r="S441" t="s">
        <v>172</v>
      </c>
      <c r="X441" t="s">
        <v>172</v>
      </c>
      <c r="Y441" t="s">
        <v>172</v>
      </c>
      <c r="AB441" t="s">
        <v>172</v>
      </c>
      <c r="AC441" t="s">
        <v>172</v>
      </c>
      <c r="AD441" t="s">
        <v>172</v>
      </c>
      <c r="AE441" t="s">
        <v>172</v>
      </c>
      <c r="AF441" t="s">
        <v>172</v>
      </c>
      <c r="AG441" t="s">
        <v>172</v>
      </c>
      <c r="AH441" t="s">
        <v>172</v>
      </c>
      <c r="AI441" t="s">
        <v>172</v>
      </c>
      <c r="AJ441" t="s">
        <v>172</v>
      </c>
      <c r="AK441" t="s">
        <v>172</v>
      </c>
      <c r="AL441" t="s">
        <v>172</v>
      </c>
      <c r="AM441" t="s">
        <v>172</v>
      </c>
      <c r="AN441" t="s">
        <v>172</v>
      </c>
      <c r="AO441" t="s">
        <v>172</v>
      </c>
      <c r="AP441" t="s">
        <v>172</v>
      </c>
      <c r="AQ441" t="s">
        <v>172</v>
      </c>
      <c r="AR441" t="s">
        <v>172</v>
      </c>
      <c r="AS441" t="s">
        <v>172</v>
      </c>
    </row>
    <row r="442" spans="1:45" x14ac:dyDescent="0.15">
      <c r="A442" t="s">
        <v>603</v>
      </c>
      <c r="B442">
        <v>637</v>
      </c>
      <c r="C442">
        <v>42.47</v>
      </c>
      <c r="D442" t="s">
        <v>76</v>
      </c>
      <c r="E442" t="s">
        <v>76</v>
      </c>
      <c r="F442">
        <v>1</v>
      </c>
      <c r="G442">
        <v>0.1</v>
      </c>
      <c r="H442">
        <v>2</v>
      </c>
      <c r="I442">
        <v>0.2</v>
      </c>
      <c r="J442">
        <v>48</v>
      </c>
      <c r="K442">
        <v>4.8</v>
      </c>
      <c r="L442">
        <v>2</v>
      </c>
      <c r="M442">
        <v>0.2</v>
      </c>
      <c r="N442" t="s">
        <v>76</v>
      </c>
      <c r="O442" t="s">
        <v>76</v>
      </c>
      <c r="P442" t="s">
        <v>76</v>
      </c>
      <c r="Q442" t="s">
        <v>76</v>
      </c>
      <c r="R442">
        <v>1</v>
      </c>
      <c r="S442">
        <v>0.1</v>
      </c>
      <c r="X442" t="s">
        <v>76</v>
      </c>
      <c r="Y442" t="s">
        <v>76</v>
      </c>
      <c r="AB442" t="s">
        <v>76</v>
      </c>
      <c r="AC442" t="s">
        <v>76</v>
      </c>
      <c r="AD442" t="s">
        <v>76</v>
      </c>
      <c r="AE442" t="s">
        <v>76</v>
      </c>
      <c r="AF442">
        <v>2</v>
      </c>
      <c r="AG442">
        <v>2</v>
      </c>
      <c r="AH442" t="s">
        <v>172</v>
      </c>
      <c r="AI442" t="s">
        <v>172</v>
      </c>
      <c r="AJ442" t="s">
        <v>172</v>
      </c>
      <c r="AK442" t="s">
        <v>172</v>
      </c>
      <c r="AL442" t="s">
        <v>172</v>
      </c>
      <c r="AM442" t="s">
        <v>172</v>
      </c>
      <c r="AN442" t="s">
        <v>172</v>
      </c>
      <c r="AO442" t="s">
        <v>172</v>
      </c>
      <c r="AP442" t="s">
        <v>172</v>
      </c>
      <c r="AQ442" t="s">
        <v>172</v>
      </c>
      <c r="AR442">
        <v>89</v>
      </c>
      <c r="AS442">
        <v>5.93</v>
      </c>
    </row>
    <row r="443" spans="1:45" x14ac:dyDescent="0.15">
      <c r="A443" t="s">
        <v>604</v>
      </c>
      <c r="B443" t="s">
        <v>172</v>
      </c>
      <c r="C443" t="s">
        <v>172</v>
      </c>
      <c r="D443" t="s">
        <v>172</v>
      </c>
      <c r="E443" t="s">
        <v>172</v>
      </c>
      <c r="F443" t="s">
        <v>172</v>
      </c>
      <c r="G443" t="s">
        <v>172</v>
      </c>
      <c r="H443" t="s">
        <v>172</v>
      </c>
      <c r="I443" t="s">
        <v>172</v>
      </c>
      <c r="J443" t="s">
        <v>172</v>
      </c>
      <c r="K443" t="s">
        <v>172</v>
      </c>
      <c r="L443" t="s">
        <v>172</v>
      </c>
      <c r="M443" t="s">
        <v>172</v>
      </c>
      <c r="N443" t="s">
        <v>172</v>
      </c>
      <c r="O443" t="s">
        <v>172</v>
      </c>
      <c r="P443" t="s">
        <v>172</v>
      </c>
      <c r="Q443" t="s">
        <v>172</v>
      </c>
      <c r="R443" t="s">
        <v>172</v>
      </c>
      <c r="S443" t="s">
        <v>172</v>
      </c>
      <c r="X443" t="s">
        <v>172</v>
      </c>
      <c r="Y443" t="s">
        <v>172</v>
      </c>
      <c r="AB443" t="s">
        <v>172</v>
      </c>
      <c r="AC443" t="s">
        <v>172</v>
      </c>
      <c r="AD443" t="s">
        <v>172</v>
      </c>
      <c r="AE443" t="s">
        <v>172</v>
      </c>
      <c r="AF443" t="s">
        <v>172</v>
      </c>
      <c r="AG443" t="s">
        <v>172</v>
      </c>
      <c r="AH443" t="s">
        <v>172</v>
      </c>
      <c r="AI443" t="s">
        <v>172</v>
      </c>
      <c r="AJ443" t="s">
        <v>172</v>
      </c>
      <c r="AK443" t="s">
        <v>172</v>
      </c>
      <c r="AL443" t="s">
        <v>172</v>
      </c>
      <c r="AM443" t="s">
        <v>172</v>
      </c>
      <c r="AN443" t="s">
        <v>172</v>
      </c>
      <c r="AO443" t="s">
        <v>172</v>
      </c>
      <c r="AP443" t="s">
        <v>172</v>
      </c>
      <c r="AQ443" t="s">
        <v>172</v>
      </c>
      <c r="AR443" t="s">
        <v>172</v>
      </c>
      <c r="AS443" t="s">
        <v>172</v>
      </c>
    </row>
    <row r="444" spans="1:45" x14ac:dyDescent="0.15">
      <c r="A444" t="s">
        <v>605</v>
      </c>
      <c r="B444" t="s">
        <v>172</v>
      </c>
      <c r="C444" t="s">
        <v>172</v>
      </c>
      <c r="D444" t="s">
        <v>172</v>
      </c>
      <c r="E444" t="s">
        <v>172</v>
      </c>
      <c r="F444" t="s">
        <v>172</v>
      </c>
      <c r="G444" t="s">
        <v>172</v>
      </c>
      <c r="H444" t="s">
        <v>172</v>
      </c>
      <c r="I444" t="s">
        <v>172</v>
      </c>
      <c r="J444" t="s">
        <v>172</v>
      </c>
      <c r="K444" t="s">
        <v>172</v>
      </c>
      <c r="L444" t="s">
        <v>172</v>
      </c>
      <c r="M444" t="s">
        <v>172</v>
      </c>
      <c r="N444" t="s">
        <v>172</v>
      </c>
      <c r="O444" t="s">
        <v>172</v>
      </c>
      <c r="P444" t="s">
        <v>172</v>
      </c>
      <c r="Q444" t="s">
        <v>172</v>
      </c>
      <c r="R444" t="s">
        <v>172</v>
      </c>
      <c r="S444" t="s">
        <v>172</v>
      </c>
      <c r="X444" t="s">
        <v>172</v>
      </c>
      <c r="Y444" t="s">
        <v>172</v>
      </c>
      <c r="AB444" t="s">
        <v>172</v>
      </c>
      <c r="AC444" t="s">
        <v>172</v>
      </c>
      <c r="AD444" t="s">
        <v>172</v>
      </c>
      <c r="AE444" t="s">
        <v>172</v>
      </c>
      <c r="AF444" t="s">
        <v>172</v>
      </c>
      <c r="AG444" t="s">
        <v>172</v>
      </c>
      <c r="AH444" t="s">
        <v>172</v>
      </c>
      <c r="AI444" t="s">
        <v>172</v>
      </c>
      <c r="AJ444" t="s">
        <v>172</v>
      </c>
      <c r="AK444" t="s">
        <v>172</v>
      </c>
      <c r="AL444" t="s">
        <v>172</v>
      </c>
      <c r="AM444" t="s">
        <v>172</v>
      </c>
      <c r="AN444" t="s">
        <v>172</v>
      </c>
      <c r="AO444" t="s">
        <v>172</v>
      </c>
      <c r="AP444" t="s">
        <v>172</v>
      </c>
      <c r="AQ444" t="s">
        <v>172</v>
      </c>
      <c r="AR444" t="s">
        <v>172</v>
      </c>
      <c r="AS444" t="s">
        <v>172</v>
      </c>
    </row>
    <row r="445" spans="1:45" x14ac:dyDescent="0.15">
      <c r="A445" t="s">
        <v>606</v>
      </c>
      <c r="B445">
        <v>286</v>
      </c>
      <c r="C445">
        <v>57.2</v>
      </c>
      <c r="D445" t="s">
        <v>76</v>
      </c>
      <c r="E445" t="s">
        <v>76</v>
      </c>
      <c r="F445" t="s">
        <v>76</v>
      </c>
      <c r="G445" t="s">
        <v>76</v>
      </c>
      <c r="H445">
        <v>3</v>
      </c>
      <c r="I445">
        <v>1</v>
      </c>
      <c r="J445">
        <v>3</v>
      </c>
      <c r="K445">
        <v>1</v>
      </c>
      <c r="L445" t="s">
        <v>76</v>
      </c>
      <c r="M445" t="s">
        <v>76</v>
      </c>
      <c r="N445">
        <v>1</v>
      </c>
      <c r="O445">
        <v>0.33</v>
      </c>
      <c r="P445">
        <v>1</v>
      </c>
      <c r="Q445">
        <v>0.33</v>
      </c>
      <c r="R445">
        <v>2</v>
      </c>
      <c r="S445">
        <v>0.67</v>
      </c>
      <c r="X445" t="s">
        <v>76</v>
      </c>
      <c r="Y445" t="s">
        <v>76</v>
      </c>
      <c r="AB445" t="s">
        <v>76</v>
      </c>
      <c r="AC445" t="s">
        <v>76</v>
      </c>
      <c r="AD445" t="s">
        <v>76</v>
      </c>
      <c r="AE445" t="s">
        <v>76</v>
      </c>
      <c r="AF445" t="s">
        <v>76</v>
      </c>
      <c r="AG445" t="s">
        <v>76</v>
      </c>
      <c r="AH445" t="s">
        <v>76</v>
      </c>
      <c r="AI445" t="s">
        <v>76</v>
      </c>
      <c r="AJ445" t="s">
        <v>76</v>
      </c>
      <c r="AK445" t="s">
        <v>76</v>
      </c>
      <c r="AL445">
        <v>31</v>
      </c>
      <c r="AM445">
        <v>10.33</v>
      </c>
      <c r="AN445" t="s">
        <v>76</v>
      </c>
      <c r="AO445" t="s">
        <v>76</v>
      </c>
      <c r="AP445" t="s">
        <v>76</v>
      </c>
      <c r="AQ445" t="s">
        <v>76</v>
      </c>
      <c r="AR445">
        <v>23</v>
      </c>
      <c r="AS445">
        <v>4.5999999999999996</v>
      </c>
    </row>
    <row r="446" spans="1:45" x14ac:dyDescent="0.15">
      <c r="A446" t="s">
        <v>607</v>
      </c>
      <c r="B446">
        <v>274</v>
      </c>
      <c r="C446">
        <v>68.5</v>
      </c>
      <c r="D446">
        <v>2</v>
      </c>
      <c r="E446">
        <v>0.67</v>
      </c>
      <c r="F446">
        <v>3</v>
      </c>
      <c r="G446">
        <v>1</v>
      </c>
      <c r="H446">
        <v>1</v>
      </c>
      <c r="I446">
        <v>0.33</v>
      </c>
      <c r="J446">
        <v>59</v>
      </c>
      <c r="K446">
        <v>19.670000000000002</v>
      </c>
      <c r="L446">
        <v>1</v>
      </c>
      <c r="M446">
        <v>0.33</v>
      </c>
      <c r="N446" t="s">
        <v>76</v>
      </c>
      <c r="O446" t="s">
        <v>76</v>
      </c>
      <c r="P446" t="s">
        <v>76</v>
      </c>
      <c r="Q446" t="s">
        <v>76</v>
      </c>
      <c r="R446" t="s">
        <v>76</v>
      </c>
      <c r="S446" t="s">
        <v>76</v>
      </c>
      <c r="X446" t="s">
        <v>76</v>
      </c>
      <c r="Y446" t="s">
        <v>76</v>
      </c>
      <c r="AB446" t="s">
        <v>76</v>
      </c>
      <c r="AC446" t="s">
        <v>76</v>
      </c>
      <c r="AD446" t="s">
        <v>76</v>
      </c>
      <c r="AE446" t="s">
        <v>76</v>
      </c>
      <c r="AF446" t="s">
        <v>76</v>
      </c>
      <c r="AG446" t="s">
        <v>76</v>
      </c>
      <c r="AH446" t="s">
        <v>76</v>
      </c>
      <c r="AI446" t="s">
        <v>76</v>
      </c>
      <c r="AJ446" t="s">
        <v>76</v>
      </c>
      <c r="AK446" t="s">
        <v>76</v>
      </c>
      <c r="AL446" t="s">
        <v>76</v>
      </c>
      <c r="AM446" t="s">
        <v>76</v>
      </c>
      <c r="AN446" t="s">
        <v>76</v>
      </c>
      <c r="AO446" t="s">
        <v>76</v>
      </c>
      <c r="AP446" t="s">
        <v>76</v>
      </c>
      <c r="AQ446" t="s">
        <v>76</v>
      </c>
      <c r="AR446">
        <v>4</v>
      </c>
      <c r="AS446">
        <v>1</v>
      </c>
    </row>
    <row r="447" spans="1:45" x14ac:dyDescent="0.15">
      <c r="A447" t="s">
        <v>608</v>
      </c>
      <c r="B447">
        <v>258</v>
      </c>
      <c r="C447">
        <v>51.6</v>
      </c>
      <c r="D447" t="s">
        <v>76</v>
      </c>
      <c r="E447" t="s">
        <v>76</v>
      </c>
      <c r="F447">
        <v>1</v>
      </c>
      <c r="G447">
        <v>0.33</v>
      </c>
      <c r="H447">
        <v>8</v>
      </c>
      <c r="I447">
        <v>2.67</v>
      </c>
      <c r="J447">
        <v>23</v>
      </c>
      <c r="K447">
        <v>7.67</v>
      </c>
      <c r="L447" t="s">
        <v>76</v>
      </c>
      <c r="M447" t="s">
        <v>76</v>
      </c>
      <c r="N447" t="s">
        <v>76</v>
      </c>
      <c r="O447" t="s">
        <v>76</v>
      </c>
      <c r="P447" t="s">
        <v>76</v>
      </c>
      <c r="Q447" t="s">
        <v>76</v>
      </c>
      <c r="R447">
        <v>1</v>
      </c>
      <c r="S447">
        <v>0.33</v>
      </c>
      <c r="X447" t="s">
        <v>76</v>
      </c>
      <c r="Y447" t="s">
        <v>76</v>
      </c>
      <c r="AB447" t="s">
        <v>76</v>
      </c>
      <c r="AC447" t="s">
        <v>76</v>
      </c>
      <c r="AD447" t="s">
        <v>76</v>
      </c>
      <c r="AE447" t="s">
        <v>76</v>
      </c>
      <c r="AF447" t="s">
        <v>76</v>
      </c>
      <c r="AG447" t="s">
        <v>76</v>
      </c>
      <c r="AH447" t="s">
        <v>76</v>
      </c>
      <c r="AI447" t="s">
        <v>76</v>
      </c>
      <c r="AJ447" t="s">
        <v>76</v>
      </c>
      <c r="AK447" t="s">
        <v>76</v>
      </c>
      <c r="AL447" t="s">
        <v>76</v>
      </c>
      <c r="AM447" t="s">
        <v>76</v>
      </c>
      <c r="AN447" t="s">
        <v>76</v>
      </c>
      <c r="AO447" t="s">
        <v>76</v>
      </c>
      <c r="AP447" t="s">
        <v>76</v>
      </c>
      <c r="AQ447" t="s">
        <v>76</v>
      </c>
      <c r="AR447">
        <v>11</v>
      </c>
      <c r="AS447">
        <v>2.2000000000000002</v>
      </c>
    </row>
    <row r="448" spans="1:45" x14ac:dyDescent="0.15">
      <c r="A448" t="s">
        <v>609</v>
      </c>
      <c r="B448">
        <v>260</v>
      </c>
      <c r="C448">
        <v>52</v>
      </c>
      <c r="D448">
        <v>1</v>
      </c>
      <c r="E448">
        <v>0.33</v>
      </c>
      <c r="F448" t="s">
        <v>76</v>
      </c>
      <c r="G448" t="s">
        <v>76</v>
      </c>
      <c r="H448">
        <v>3</v>
      </c>
      <c r="I448">
        <v>1</v>
      </c>
      <c r="J448">
        <v>26</v>
      </c>
      <c r="K448">
        <v>8.67</v>
      </c>
      <c r="L448">
        <v>2</v>
      </c>
      <c r="M448">
        <v>0.67</v>
      </c>
      <c r="N448" t="s">
        <v>76</v>
      </c>
      <c r="O448" t="s">
        <v>76</v>
      </c>
      <c r="P448">
        <v>1</v>
      </c>
      <c r="Q448">
        <v>0.33</v>
      </c>
      <c r="R448">
        <v>1</v>
      </c>
      <c r="S448">
        <v>0.33</v>
      </c>
      <c r="X448" t="s">
        <v>76</v>
      </c>
      <c r="Y448" t="s">
        <v>76</v>
      </c>
      <c r="AB448">
        <v>1</v>
      </c>
      <c r="AC448">
        <v>0.33</v>
      </c>
      <c r="AD448" t="s">
        <v>76</v>
      </c>
      <c r="AE448" t="s">
        <v>76</v>
      </c>
      <c r="AF448" t="s">
        <v>76</v>
      </c>
      <c r="AG448" t="s">
        <v>76</v>
      </c>
      <c r="AH448" t="s">
        <v>172</v>
      </c>
      <c r="AI448" t="s">
        <v>172</v>
      </c>
      <c r="AJ448" t="s">
        <v>172</v>
      </c>
      <c r="AK448" t="s">
        <v>172</v>
      </c>
      <c r="AL448" t="s">
        <v>172</v>
      </c>
      <c r="AM448" t="s">
        <v>172</v>
      </c>
      <c r="AN448" t="s">
        <v>172</v>
      </c>
      <c r="AO448" t="s">
        <v>172</v>
      </c>
      <c r="AP448" t="s">
        <v>172</v>
      </c>
      <c r="AQ448" t="s">
        <v>172</v>
      </c>
      <c r="AR448">
        <v>12</v>
      </c>
      <c r="AS448">
        <v>2.4</v>
      </c>
    </row>
    <row r="449" spans="1:45" x14ac:dyDescent="0.15">
      <c r="A449" t="s">
        <v>610</v>
      </c>
      <c r="B449">
        <v>280</v>
      </c>
      <c r="C449">
        <v>46.67</v>
      </c>
      <c r="D449" t="s">
        <v>76</v>
      </c>
      <c r="E449" t="s">
        <v>76</v>
      </c>
      <c r="F449" t="s">
        <v>76</v>
      </c>
      <c r="G449" t="s">
        <v>76</v>
      </c>
      <c r="H449">
        <v>5</v>
      </c>
      <c r="I449">
        <v>1.25</v>
      </c>
      <c r="J449" t="s">
        <v>76</v>
      </c>
      <c r="K449" t="s">
        <v>76</v>
      </c>
      <c r="L449" t="s">
        <v>76</v>
      </c>
      <c r="M449" t="s">
        <v>76</v>
      </c>
      <c r="N449" t="s">
        <v>76</v>
      </c>
      <c r="O449" t="s">
        <v>76</v>
      </c>
      <c r="P449">
        <v>2</v>
      </c>
      <c r="Q449">
        <v>0.5</v>
      </c>
      <c r="R449" t="s">
        <v>76</v>
      </c>
      <c r="S449" t="s">
        <v>76</v>
      </c>
      <c r="X449" t="s">
        <v>76</v>
      </c>
      <c r="Y449" t="s">
        <v>76</v>
      </c>
      <c r="AB449" t="s">
        <v>76</v>
      </c>
      <c r="AC449" t="s">
        <v>76</v>
      </c>
      <c r="AD449" t="s">
        <v>76</v>
      </c>
      <c r="AE449" t="s">
        <v>76</v>
      </c>
      <c r="AF449">
        <v>5</v>
      </c>
      <c r="AG449">
        <v>5</v>
      </c>
      <c r="AH449" t="s">
        <v>172</v>
      </c>
      <c r="AI449" t="s">
        <v>172</v>
      </c>
      <c r="AJ449" t="s">
        <v>172</v>
      </c>
      <c r="AK449" t="s">
        <v>172</v>
      </c>
      <c r="AL449" t="s">
        <v>172</v>
      </c>
      <c r="AM449" t="s">
        <v>172</v>
      </c>
      <c r="AN449" t="s">
        <v>172</v>
      </c>
      <c r="AO449" t="s">
        <v>172</v>
      </c>
      <c r="AP449" t="s">
        <v>172</v>
      </c>
      <c r="AQ449" t="s">
        <v>172</v>
      </c>
      <c r="AR449">
        <v>21</v>
      </c>
      <c r="AS449">
        <v>3.5</v>
      </c>
    </row>
    <row r="450" spans="1:45" x14ac:dyDescent="0.15">
      <c r="A450" t="s">
        <v>611</v>
      </c>
      <c r="B450">
        <v>232</v>
      </c>
      <c r="C450">
        <v>58</v>
      </c>
      <c r="D450" t="s">
        <v>76</v>
      </c>
      <c r="E450" t="s">
        <v>76</v>
      </c>
      <c r="F450" t="s">
        <v>76</v>
      </c>
      <c r="G450" t="s">
        <v>76</v>
      </c>
      <c r="H450">
        <v>1</v>
      </c>
      <c r="I450">
        <v>0.5</v>
      </c>
      <c r="J450">
        <v>8</v>
      </c>
      <c r="K450">
        <v>4</v>
      </c>
      <c r="L450">
        <v>1</v>
      </c>
      <c r="M450">
        <v>0.5</v>
      </c>
      <c r="N450" t="s">
        <v>76</v>
      </c>
      <c r="O450" t="s">
        <v>76</v>
      </c>
      <c r="P450" t="s">
        <v>76</v>
      </c>
      <c r="Q450" t="s">
        <v>76</v>
      </c>
      <c r="R450" t="s">
        <v>76</v>
      </c>
      <c r="S450" t="s">
        <v>76</v>
      </c>
      <c r="X450" t="s">
        <v>76</v>
      </c>
      <c r="Y450" t="s">
        <v>76</v>
      </c>
      <c r="AB450" t="s">
        <v>76</v>
      </c>
      <c r="AC450" t="s">
        <v>76</v>
      </c>
      <c r="AD450" t="s">
        <v>76</v>
      </c>
      <c r="AE450" t="s">
        <v>76</v>
      </c>
      <c r="AF450" t="s">
        <v>76</v>
      </c>
      <c r="AG450" t="s">
        <v>76</v>
      </c>
      <c r="AH450" t="s">
        <v>76</v>
      </c>
      <c r="AI450" t="s">
        <v>76</v>
      </c>
      <c r="AJ450" t="s">
        <v>76</v>
      </c>
      <c r="AK450" t="s">
        <v>76</v>
      </c>
      <c r="AL450">
        <v>3</v>
      </c>
      <c r="AM450">
        <v>3</v>
      </c>
      <c r="AN450" t="s">
        <v>76</v>
      </c>
      <c r="AO450" t="s">
        <v>76</v>
      </c>
      <c r="AP450" t="s">
        <v>76</v>
      </c>
      <c r="AQ450" t="s">
        <v>76</v>
      </c>
      <c r="AR450">
        <v>24</v>
      </c>
      <c r="AS450">
        <v>6</v>
      </c>
    </row>
    <row r="451" spans="1:45" x14ac:dyDescent="0.15">
      <c r="A451" t="s">
        <v>612</v>
      </c>
      <c r="B451">
        <v>297</v>
      </c>
      <c r="C451">
        <v>99</v>
      </c>
      <c r="D451">
        <v>1</v>
      </c>
      <c r="E451">
        <v>0.5</v>
      </c>
      <c r="F451">
        <v>3</v>
      </c>
      <c r="G451">
        <v>1.5</v>
      </c>
      <c r="H451">
        <v>8</v>
      </c>
      <c r="I451">
        <v>4</v>
      </c>
      <c r="J451">
        <v>17</v>
      </c>
      <c r="K451">
        <v>8.5</v>
      </c>
      <c r="L451">
        <v>2</v>
      </c>
      <c r="M451">
        <v>1</v>
      </c>
      <c r="N451" t="s">
        <v>76</v>
      </c>
      <c r="O451" t="s">
        <v>76</v>
      </c>
      <c r="P451" t="s">
        <v>76</v>
      </c>
      <c r="Q451" t="s">
        <v>76</v>
      </c>
      <c r="R451" t="s">
        <v>76</v>
      </c>
      <c r="S451" t="s">
        <v>76</v>
      </c>
      <c r="X451" t="s">
        <v>76</v>
      </c>
      <c r="Y451" t="s">
        <v>76</v>
      </c>
      <c r="AB451" t="s">
        <v>76</v>
      </c>
      <c r="AC451" t="s">
        <v>76</v>
      </c>
      <c r="AD451" t="s">
        <v>172</v>
      </c>
      <c r="AE451" t="s">
        <v>172</v>
      </c>
      <c r="AF451" t="s">
        <v>172</v>
      </c>
      <c r="AG451" t="s">
        <v>172</v>
      </c>
      <c r="AH451" t="s">
        <v>172</v>
      </c>
      <c r="AI451" t="s">
        <v>172</v>
      </c>
      <c r="AJ451" t="s">
        <v>172</v>
      </c>
      <c r="AK451" t="s">
        <v>172</v>
      </c>
      <c r="AL451" t="s">
        <v>172</v>
      </c>
      <c r="AM451" t="s">
        <v>172</v>
      </c>
      <c r="AN451" t="s">
        <v>172</v>
      </c>
      <c r="AO451" t="s">
        <v>172</v>
      </c>
      <c r="AP451" t="s">
        <v>172</v>
      </c>
      <c r="AQ451" t="s">
        <v>172</v>
      </c>
      <c r="AR451">
        <v>19</v>
      </c>
      <c r="AS451">
        <v>6.33</v>
      </c>
    </row>
    <row r="452" spans="1:45" x14ac:dyDescent="0.15">
      <c r="A452" t="s">
        <v>613</v>
      </c>
      <c r="B452">
        <v>251</v>
      </c>
      <c r="C452">
        <v>62.75</v>
      </c>
      <c r="D452" t="s">
        <v>76</v>
      </c>
      <c r="E452" t="s">
        <v>76</v>
      </c>
      <c r="F452">
        <v>1</v>
      </c>
      <c r="G452">
        <v>0.33</v>
      </c>
      <c r="H452">
        <v>3</v>
      </c>
      <c r="I452">
        <v>1</v>
      </c>
      <c r="J452">
        <v>13</v>
      </c>
      <c r="K452">
        <v>4.33</v>
      </c>
      <c r="L452">
        <v>1</v>
      </c>
      <c r="M452">
        <v>0.33</v>
      </c>
      <c r="N452" t="s">
        <v>76</v>
      </c>
      <c r="O452" t="s">
        <v>76</v>
      </c>
      <c r="P452" t="s">
        <v>76</v>
      </c>
      <c r="Q452" t="s">
        <v>76</v>
      </c>
      <c r="R452" t="s">
        <v>76</v>
      </c>
      <c r="S452" t="s">
        <v>76</v>
      </c>
      <c r="X452" t="s">
        <v>76</v>
      </c>
      <c r="Y452" t="s">
        <v>76</v>
      </c>
      <c r="AB452" t="s">
        <v>76</v>
      </c>
      <c r="AC452" t="s">
        <v>76</v>
      </c>
      <c r="AD452" t="s">
        <v>76</v>
      </c>
      <c r="AE452" t="s">
        <v>76</v>
      </c>
      <c r="AF452" t="s">
        <v>76</v>
      </c>
      <c r="AG452" t="s">
        <v>76</v>
      </c>
      <c r="AH452" t="s">
        <v>172</v>
      </c>
      <c r="AI452" t="s">
        <v>172</v>
      </c>
      <c r="AJ452" t="s">
        <v>172</v>
      </c>
      <c r="AK452" t="s">
        <v>172</v>
      </c>
      <c r="AL452" t="s">
        <v>172</v>
      </c>
      <c r="AM452" t="s">
        <v>172</v>
      </c>
      <c r="AN452" t="s">
        <v>172</v>
      </c>
      <c r="AO452" t="s">
        <v>172</v>
      </c>
      <c r="AP452" t="s">
        <v>172</v>
      </c>
      <c r="AQ452" t="s">
        <v>172</v>
      </c>
      <c r="AR452">
        <v>11</v>
      </c>
      <c r="AS452">
        <v>2.75</v>
      </c>
    </row>
    <row r="453" spans="1:45" x14ac:dyDescent="0.15">
      <c r="A453" t="s">
        <v>614</v>
      </c>
      <c r="B453">
        <v>1672</v>
      </c>
      <c r="C453">
        <v>92.89</v>
      </c>
      <c r="D453">
        <v>1</v>
      </c>
      <c r="E453">
        <v>0.09</v>
      </c>
      <c r="F453">
        <v>1</v>
      </c>
      <c r="G453">
        <v>0.09</v>
      </c>
      <c r="H453">
        <v>26</v>
      </c>
      <c r="I453">
        <v>2.36</v>
      </c>
      <c r="J453">
        <v>47</v>
      </c>
      <c r="K453">
        <v>4.2699999999999996</v>
      </c>
      <c r="L453" t="s">
        <v>76</v>
      </c>
      <c r="M453" t="s">
        <v>76</v>
      </c>
      <c r="N453">
        <v>3</v>
      </c>
      <c r="O453">
        <v>0.27</v>
      </c>
      <c r="P453">
        <v>1</v>
      </c>
      <c r="Q453">
        <v>0.09</v>
      </c>
      <c r="R453">
        <v>8</v>
      </c>
      <c r="S453">
        <v>0.73</v>
      </c>
      <c r="X453" t="s">
        <v>76</v>
      </c>
      <c r="Y453" t="s">
        <v>76</v>
      </c>
      <c r="AB453" t="s">
        <v>76</v>
      </c>
      <c r="AC453" t="s">
        <v>76</v>
      </c>
      <c r="AD453" t="s">
        <v>76</v>
      </c>
      <c r="AE453" t="s">
        <v>76</v>
      </c>
      <c r="AF453">
        <v>18</v>
      </c>
      <c r="AG453">
        <v>6</v>
      </c>
      <c r="AH453" t="s">
        <v>76</v>
      </c>
      <c r="AI453" t="s">
        <v>76</v>
      </c>
      <c r="AJ453" t="s">
        <v>76</v>
      </c>
      <c r="AK453" t="s">
        <v>76</v>
      </c>
      <c r="AL453">
        <v>4</v>
      </c>
      <c r="AM453">
        <v>2</v>
      </c>
      <c r="AN453" t="s">
        <v>76</v>
      </c>
      <c r="AO453" t="s">
        <v>76</v>
      </c>
      <c r="AP453" t="s">
        <v>76</v>
      </c>
      <c r="AQ453" t="s">
        <v>76</v>
      </c>
      <c r="AR453">
        <v>139</v>
      </c>
      <c r="AS453">
        <v>7.72</v>
      </c>
    </row>
    <row r="454" spans="1:45" x14ac:dyDescent="0.15">
      <c r="A454" t="s">
        <v>615</v>
      </c>
      <c r="B454">
        <v>750</v>
      </c>
      <c r="C454">
        <v>46.88</v>
      </c>
      <c r="D454">
        <v>1</v>
      </c>
      <c r="E454">
        <v>0.09</v>
      </c>
      <c r="F454">
        <v>3</v>
      </c>
      <c r="G454">
        <v>0.27</v>
      </c>
      <c r="H454">
        <v>14</v>
      </c>
      <c r="I454">
        <v>1.27</v>
      </c>
      <c r="J454">
        <v>8</v>
      </c>
      <c r="K454">
        <v>0.73</v>
      </c>
      <c r="L454" t="s">
        <v>76</v>
      </c>
      <c r="M454" t="s">
        <v>76</v>
      </c>
      <c r="N454" t="s">
        <v>76</v>
      </c>
      <c r="O454" t="s">
        <v>76</v>
      </c>
      <c r="P454" t="s">
        <v>76</v>
      </c>
      <c r="Q454" t="s">
        <v>76</v>
      </c>
      <c r="R454">
        <v>2</v>
      </c>
      <c r="S454">
        <v>0.18</v>
      </c>
      <c r="X454" t="s">
        <v>76</v>
      </c>
      <c r="Y454" t="s">
        <v>76</v>
      </c>
      <c r="AB454" t="s">
        <v>76</v>
      </c>
      <c r="AC454" t="s">
        <v>76</v>
      </c>
      <c r="AD454" t="s">
        <v>76</v>
      </c>
      <c r="AE454" t="s">
        <v>76</v>
      </c>
      <c r="AF454">
        <v>1</v>
      </c>
      <c r="AG454">
        <v>0.5</v>
      </c>
      <c r="AH454" t="s">
        <v>76</v>
      </c>
      <c r="AI454" t="s">
        <v>76</v>
      </c>
      <c r="AJ454" t="s">
        <v>76</v>
      </c>
      <c r="AK454" t="s">
        <v>76</v>
      </c>
      <c r="AL454">
        <v>1</v>
      </c>
      <c r="AM454">
        <v>0.5</v>
      </c>
      <c r="AN454" t="s">
        <v>76</v>
      </c>
      <c r="AO454" t="s">
        <v>76</v>
      </c>
      <c r="AP454" t="s">
        <v>76</v>
      </c>
      <c r="AQ454" t="s">
        <v>76</v>
      </c>
      <c r="AR454">
        <v>101</v>
      </c>
      <c r="AS454">
        <v>6.31</v>
      </c>
    </row>
    <row r="455" spans="1:45" x14ac:dyDescent="0.15">
      <c r="A455" t="s">
        <v>616</v>
      </c>
      <c r="B455">
        <v>922</v>
      </c>
      <c r="C455">
        <v>61.47</v>
      </c>
      <c r="D455">
        <v>1</v>
      </c>
      <c r="E455">
        <v>0.11</v>
      </c>
      <c r="F455">
        <v>1</v>
      </c>
      <c r="G455">
        <v>0.11</v>
      </c>
      <c r="H455">
        <v>2</v>
      </c>
      <c r="I455">
        <v>0.22</v>
      </c>
      <c r="J455">
        <v>92</v>
      </c>
      <c r="K455">
        <v>10.220000000000001</v>
      </c>
      <c r="L455" t="s">
        <v>76</v>
      </c>
      <c r="M455" t="s">
        <v>76</v>
      </c>
      <c r="N455" t="s">
        <v>76</v>
      </c>
      <c r="O455" t="s">
        <v>76</v>
      </c>
      <c r="P455" t="s">
        <v>76</v>
      </c>
      <c r="Q455" t="s">
        <v>76</v>
      </c>
      <c r="R455">
        <v>3</v>
      </c>
      <c r="S455">
        <v>0.33</v>
      </c>
      <c r="X455" t="s">
        <v>76</v>
      </c>
      <c r="Y455" t="s">
        <v>76</v>
      </c>
      <c r="AB455" t="s">
        <v>76</v>
      </c>
      <c r="AC455" t="s">
        <v>76</v>
      </c>
      <c r="AD455" t="s">
        <v>76</v>
      </c>
      <c r="AE455" t="s">
        <v>76</v>
      </c>
      <c r="AF455" t="s">
        <v>76</v>
      </c>
      <c r="AG455" t="s">
        <v>76</v>
      </c>
      <c r="AH455" t="s">
        <v>76</v>
      </c>
      <c r="AI455" t="s">
        <v>76</v>
      </c>
      <c r="AJ455" t="s">
        <v>76</v>
      </c>
      <c r="AK455" t="s">
        <v>76</v>
      </c>
      <c r="AL455">
        <v>7</v>
      </c>
      <c r="AM455">
        <v>2.33</v>
      </c>
      <c r="AN455" t="s">
        <v>76</v>
      </c>
      <c r="AO455" t="s">
        <v>76</v>
      </c>
      <c r="AP455" t="s">
        <v>76</v>
      </c>
      <c r="AQ455" t="s">
        <v>76</v>
      </c>
      <c r="AR455">
        <v>154</v>
      </c>
      <c r="AS455">
        <v>10.27</v>
      </c>
    </row>
    <row r="456" spans="1:45" x14ac:dyDescent="0.15">
      <c r="A456" t="s">
        <v>617</v>
      </c>
      <c r="B456">
        <v>650</v>
      </c>
      <c r="C456">
        <v>40.630000000000003</v>
      </c>
      <c r="D456" t="s">
        <v>76</v>
      </c>
      <c r="E456" t="s">
        <v>76</v>
      </c>
      <c r="F456" t="s">
        <v>76</v>
      </c>
      <c r="G456" t="s">
        <v>76</v>
      </c>
      <c r="H456">
        <v>2</v>
      </c>
      <c r="I456">
        <v>0.2</v>
      </c>
      <c r="J456">
        <v>11</v>
      </c>
      <c r="K456">
        <v>1.1000000000000001</v>
      </c>
      <c r="L456">
        <v>1</v>
      </c>
      <c r="M456">
        <v>0.1</v>
      </c>
      <c r="N456" t="s">
        <v>76</v>
      </c>
      <c r="O456" t="s">
        <v>76</v>
      </c>
      <c r="P456">
        <v>1</v>
      </c>
      <c r="Q456">
        <v>0.1</v>
      </c>
      <c r="R456" t="s">
        <v>76</v>
      </c>
      <c r="S456" t="s">
        <v>76</v>
      </c>
      <c r="X456" t="s">
        <v>76</v>
      </c>
      <c r="Y456" t="s">
        <v>76</v>
      </c>
      <c r="AB456" t="s">
        <v>76</v>
      </c>
      <c r="AC456" t="s">
        <v>76</v>
      </c>
      <c r="AD456" t="s">
        <v>76</v>
      </c>
      <c r="AE456" t="s">
        <v>76</v>
      </c>
      <c r="AF456" t="s">
        <v>76</v>
      </c>
      <c r="AG456" t="s">
        <v>76</v>
      </c>
      <c r="AH456" t="s">
        <v>76</v>
      </c>
      <c r="AI456" t="s">
        <v>76</v>
      </c>
      <c r="AJ456" t="s">
        <v>76</v>
      </c>
      <c r="AK456" t="s">
        <v>76</v>
      </c>
      <c r="AL456">
        <v>1</v>
      </c>
      <c r="AM456">
        <v>0.33</v>
      </c>
      <c r="AN456" t="s">
        <v>76</v>
      </c>
      <c r="AO456" t="s">
        <v>76</v>
      </c>
      <c r="AP456" t="s">
        <v>76</v>
      </c>
      <c r="AQ456" t="s">
        <v>76</v>
      </c>
      <c r="AR456">
        <v>59</v>
      </c>
      <c r="AS456">
        <v>3.69</v>
      </c>
    </row>
    <row r="457" spans="1:45" x14ac:dyDescent="0.15">
      <c r="A457" t="s">
        <v>618</v>
      </c>
      <c r="B457">
        <v>707</v>
      </c>
      <c r="C457">
        <v>70.7</v>
      </c>
      <c r="D457">
        <v>2</v>
      </c>
      <c r="E457">
        <v>0.33</v>
      </c>
      <c r="F457">
        <v>20</v>
      </c>
      <c r="G457">
        <v>3.33</v>
      </c>
      <c r="H457">
        <v>11</v>
      </c>
      <c r="I457">
        <v>1.83</v>
      </c>
      <c r="J457">
        <v>32</v>
      </c>
      <c r="K457">
        <v>5.33</v>
      </c>
      <c r="L457">
        <v>2</v>
      </c>
      <c r="M457">
        <v>0.33</v>
      </c>
      <c r="N457">
        <v>1</v>
      </c>
      <c r="O457">
        <v>0.17</v>
      </c>
      <c r="P457" t="s">
        <v>76</v>
      </c>
      <c r="Q457" t="s">
        <v>76</v>
      </c>
      <c r="R457">
        <v>2</v>
      </c>
      <c r="S457">
        <v>0.33</v>
      </c>
      <c r="X457" t="s">
        <v>76</v>
      </c>
      <c r="Y457" t="s">
        <v>76</v>
      </c>
      <c r="AB457">
        <v>1</v>
      </c>
      <c r="AC457">
        <v>0.17</v>
      </c>
      <c r="AD457" t="s">
        <v>76</v>
      </c>
      <c r="AE457" t="s">
        <v>76</v>
      </c>
      <c r="AF457">
        <v>1</v>
      </c>
      <c r="AG457">
        <v>0.5</v>
      </c>
      <c r="AH457" t="s">
        <v>76</v>
      </c>
      <c r="AI457" t="s">
        <v>76</v>
      </c>
      <c r="AJ457" t="s">
        <v>76</v>
      </c>
      <c r="AK457" t="s">
        <v>76</v>
      </c>
      <c r="AL457">
        <v>1</v>
      </c>
      <c r="AM457">
        <v>0.5</v>
      </c>
      <c r="AN457" t="s">
        <v>76</v>
      </c>
      <c r="AO457" t="s">
        <v>76</v>
      </c>
      <c r="AP457" t="s">
        <v>76</v>
      </c>
      <c r="AQ457" t="s">
        <v>76</v>
      </c>
      <c r="AR457">
        <v>58</v>
      </c>
      <c r="AS457">
        <v>5.8</v>
      </c>
    </row>
    <row r="458" spans="1:45" x14ac:dyDescent="0.15">
      <c r="A458" t="s">
        <v>619</v>
      </c>
      <c r="B458">
        <v>246</v>
      </c>
      <c r="C458">
        <v>41</v>
      </c>
      <c r="D458" t="s">
        <v>76</v>
      </c>
      <c r="E458" t="s">
        <v>76</v>
      </c>
      <c r="F458">
        <v>2</v>
      </c>
      <c r="G458">
        <v>0.5</v>
      </c>
      <c r="H458">
        <v>16</v>
      </c>
      <c r="I458">
        <v>4</v>
      </c>
      <c r="J458">
        <v>1</v>
      </c>
      <c r="K458">
        <v>0.25</v>
      </c>
      <c r="L458">
        <v>1</v>
      </c>
      <c r="M458">
        <v>0.25</v>
      </c>
      <c r="N458">
        <v>1</v>
      </c>
      <c r="O458">
        <v>0.25</v>
      </c>
      <c r="P458" t="s">
        <v>76</v>
      </c>
      <c r="Q458" t="s">
        <v>76</v>
      </c>
      <c r="R458" t="s">
        <v>76</v>
      </c>
      <c r="S458" t="s">
        <v>76</v>
      </c>
      <c r="X458" t="s">
        <v>76</v>
      </c>
      <c r="Y458" t="s">
        <v>76</v>
      </c>
      <c r="AB458" t="s">
        <v>76</v>
      </c>
      <c r="AC458" t="s">
        <v>76</v>
      </c>
      <c r="AD458" t="s">
        <v>76</v>
      </c>
      <c r="AE458" t="s">
        <v>76</v>
      </c>
      <c r="AF458" t="s">
        <v>76</v>
      </c>
      <c r="AG458" t="s">
        <v>76</v>
      </c>
      <c r="AH458" t="s">
        <v>76</v>
      </c>
      <c r="AI458" t="s">
        <v>76</v>
      </c>
      <c r="AJ458" t="s">
        <v>76</v>
      </c>
      <c r="AK458" t="s">
        <v>76</v>
      </c>
      <c r="AL458">
        <v>2</v>
      </c>
      <c r="AM458">
        <v>1</v>
      </c>
      <c r="AN458" t="s">
        <v>76</v>
      </c>
      <c r="AO458" t="s">
        <v>76</v>
      </c>
      <c r="AP458" t="s">
        <v>76</v>
      </c>
      <c r="AQ458" t="s">
        <v>76</v>
      </c>
      <c r="AR458">
        <v>29</v>
      </c>
      <c r="AS458">
        <v>4.83</v>
      </c>
    </row>
    <row r="459" spans="1:45" x14ac:dyDescent="0.15">
      <c r="A459" t="s">
        <v>620</v>
      </c>
      <c r="B459">
        <v>898</v>
      </c>
      <c r="C459">
        <v>69.08</v>
      </c>
      <c r="D459">
        <v>2</v>
      </c>
      <c r="E459">
        <v>0.22</v>
      </c>
      <c r="F459" t="s">
        <v>76</v>
      </c>
      <c r="G459" t="s">
        <v>76</v>
      </c>
      <c r="H459">
        <v>44</v>
      </c>
      <c r="I459">
        <v>4.8899999999999997</v>
      </c>
      <c r="J459">
        <v>17</v>
      </c>
      <c r="K459">
        <v>1.89</v>
      </c>
      <c r="L459" t="s">
        <v>76</v>
      </c>
      <c r="M459" t="s">
        <v>76</v>
      </c>
      <c r="N459">
        <v>1</v>
      </c>
      <c r="O459">
        <v>0.11</v>
      </c>
      <c r="P459">
        <v>4</v>
      </c>
      <c r="Q459">
        <v>0.44</v>
      </c>
      <c r="R459">
        <v>3</v>
      </c>
      <c r="S459">
        <v>0.33</v>
      </c>
      <c r="X459" t="s">
        <v>76</v>
      </c>
      <c r="Y459" t="s">
        <v>76</v>
      </c>
      <c r="AB459" t="s">
        <v>76</v>
      </c>
      <c r="AC459" t="s">
        <v>76</v>
      </c>
      <c r="AD459" t="s">
        <v>76</v>
      </c>
      <c r="AE459" t="s">
        <v>76</v>
      </c>
      <c r="AF459" t="s">
        <v>76</v>
      </c>
      <c r="AG459" t="s">
        <v>76</v>
      </c>
      <c r="AH459" t="s">
        <v>76</v>
      </c>
      <c r="AI459" t="s">
        <v>76</v>
      </c>
      <c r="AJ459" t="s">
        <v>76</v>
      </c>
      <c r="AK459" t="s">
        <v>76</v>
      </c>
      <c r="AL459" t="s">
        <v>76</v>
      </c>
      <c r="AM459" t="s">
        <v>76</v>
      </c>
      <c r="AN459" t="s">
        <v>76</v>
      </c>
      <c r="AO459" t="s">
        <v>76</v>
      </c>
      <c r="AP459" t="s">
        <v>76</v>
      </c>
      <c r="AQ459" t="s">
        <v>76</v>
      </c>
      <c r="AR459">
        <v>39</v>
      </c>
      <c r="AS459">
        <v>3</v>
      </c>
    </row>
    <row r="460" spans="1:45" x14ac:dyDescent="0.15">
      <c r="A460" t="s">
        <v>621</v>
      </c>
      <c r="B460">
        <v>603</v>
      </c>
      <c r="C460">
        <v>75.38</v>
      </c>
      <c r="D460">
        <v>3</v>
      </c>
      <c r="E460">
        <v>0.6</v>
      </c>
      <c r="F460">
        <v>1</v>
      </c>
      <c r="G460">
        <v>0.2</v>
      </c>
      <c r="H460" t="s">
        <v>76</v>
      </c>
      <c r="I460" t="s">
        <v>76</v>
      </c>
      <c r="J460">
        <v>3</v>
      </c>
      <c r="K460">
        <v>0.6</v>
      </c>
      <c r="L460">
        <v>3</v>
      </c>
      <c r="M460">
        <v>0.6</v>
      </c>
      <c r="N460">
        <v>3</v>
      </c>
      <c r="O460">
        <v>0.6</v>
      </c>
      <c r="P460" t="s">
        <v>76</v>
      </c>
      <c r="Q460" t="s">
        <v>76</v>
      </c>
      <c r="R460">
        <v>2</v>
      </c>
      <c r="S460">
        <v>0.4</v>
      </c>
      <c r="X460" t="s">
        <v>76</v>
      </c>
      <c r="Y460" t="s">
        <v>76</v>
      </c>
      <c r="AB460" t="s">
        <v>76</v>
      </c>
      <c r="AC460" t="s">
        <v>76</v>
      </c>
      <c r="AD460" t="s">
        <v>76</v>
      </c>
      <c r="AE460" t="s">
        <v>76</v>
      </c>
      <c r="AF460" t="s">
        <v>76</v>
      </c>
      <c r="AG460" t="s">
        <v>76</v>
      </c>
      <c r="AH460" t="s">
        <v>76</v>
      </c>
      <c r="AI460" t="s">
        <v>76</v>
      </c>
      <c r="AJ460" t="s">
        <v>76</v>
      </c>
      <c r="AK460" t="s">
        <v>76</v>
      </c>
      <c r="AL460" t="s">
        <v>76</v>
      </c>
      <c r="AM460" t="s">
        <v>76</v>
      </c>
      <c r="AN460" t="s">
        <v>76</v>
      </c>
      <c r="AO460" t="s">
        <v>76</v>
      </c>
      <c r="AP460" t="s">
        <v>76</v>
      </c>
      <c r="AQ460" t="s">
        <v>76</v>
      </c>
      <c r="AR460">
        <v>82</v>
      </c>
      <c r="AS460">
        <v>10.25</v>
      </c>
    </row>
    <row r="461" spans="1:45" x14ac:dyDescent="0.15">
      <c r="A461" t="s">
        <v>622</v>
      </c>
      <c r="B461">
        <v>297</v>
      </c>
      <c r="C461">
        <v>59.4</v>
      </c>
      <c r="D461" t="s">
        <v>76</v>
      </c>
      <c r="E461" t="s">
        <v>76</v>
      </c>
      <c r="F461" t="s">
        <v>76</v>
      </c>
      <c r="G461" t="s">
        <v>76</v>
      </c>
      <c r="H461">
        <v>4</v>
      </c>
      <c r="I461">
        <v>1.33</v>
      </c>
      <c r="J461" t="s">
        <v>76</v>
      </c>
      <c r="K461" t="s">
        <v>76</v>
      </c>
      <c r="L461" t="s">
        <v>76</v>
      </c>
      <c r="M461" t="s">
        <v>76</v>
      </c>
      <c r="N461" t="s">
        <v>76</v>
      </c>
      <c r="O461" t="s">
        <v>76</v>
      </c>
      <c r="P461" t="s">
        <v>76</v>
      </c>
      <c r="Q461" t="s">
        <v>76</v>
      </c>
      <c r="R461">
        <v>3</v>
      </c>
      <c r="S461">
        <v>1</v>
      </c>
      <c r="X461" t="s">
        <v>76</v>
      </c>
      <c r="Y461" t="s">
        <v>76</v>
      </c>
      <c r="AB461" t="s">
        <v>76</v>
      </c>
      <c r="AC461" t="s">
        <v>76</v>
      </c>
      <c r="AD461" t="s">
        <v>76</v>
      </c>
      <c r="AE461" t="s">
        <v>76</v>
      </c>
      <c r="AF461">
        <v>11</v>
      </c>
      <c r="AG461">
        <v>11</v>
      </c>
      <c r="AH461" t="s">
        <v>76</v>
      </c>
      <c r="AI461" t="s">
        <v>76</v>
      </c>
      <c r="AJ461" t="s">
        <v>76</v>
      </c>
      <c r="AK461" t="s">
        <v>76</v>
      </c>
      <c r="AL461" t="s">
        <v>76</v>
      </c>
      <c r="AM461" t="s">
        <v>76</v>
      </c>
      <c r="AN461" t="s">
        <v>76</v>
      </c>
      <c r="AO461" t="s">
        <v>76</v>
      </c>
      <c r="AP461" t="s">
        <v>76</v>
      </c>
      <c r="AQ461" t="s">
        <v>76</v>
      </c>
      <c r="AR461">
        <v>34</v>
      </c>
      <c r="AS461">
        <v>6.8</v>
      </c>
    </row>
    <row r="462" spans="1:45" x14ac:dyDescent="0.15">
      <c r="A462" t="s">
        <v>623</v>
      </c>
      <c r="B462">
        <v>1137</v>
      </c>
      <c r="C462">
        <v>94.75</v>
      </c>
      <c r="D462">
        <v>3</v>
      </c>
      <c r="E462">
        <v>0.38</v>
      </c>
      <c r="F462">
        <v>5</v>
      </c>
      <c r="G462">
        <v>0.63</v>
      </c>
      <c r="H462">
        <v>30</v>
      </c>
      <c r="I462">
        <v>3.75</v>
      </c>
      <c r="J462">
        <v>60</v>
      </c>
      <c r="K462">
        <v>7.5</v>
      </c>
      <c r="L462">
        <v>1</v>
      </c>
      <c r="M462">
        <v>0.13</v>
      </c>
      <c r="N462">
        <v>2</v>
      </c>
      <c r="O462">
        <v>0.25</v>
      </c>
      <c r="P462" t="s">
        <v>76</v>
      </c>
      <c r="Q462" t="s">
        <v>76</v>
      </c>
      <c r="R462">
        <v>6</v>
      </c>
      <c r="S462">
        <v>0.75</v>
      </c>
      <c r="X462">
        <v>1</v>
      </c>
      <c r="Y462">
        <v>0.13</v>
      </c>
      <c r="AB462" t="s">
        <v>76</v>
      </c>
      <c r="AC462" t="s">
        <v>76</v>
      </c>
      <c r="AD462" t="s">
        <v>76</v>
      </c>
      <c r="AE462" t="s">
        <v>76</v>
      </c>
      <c r="AF462" t="s">
        <v>76</v>
      </c>
      <c r="AG462" t="s">
        <v>76</v>
      </c>
      <c r="AH462" t="s">
        <v>76</v>
      </c>
      <c r="AI462" t="s">
        <v>76</v>
      </c>
      <c r="AJ462" t="s">
        <v>76</v>
      </c>
      <c r="AK462" t="s">
        <v>76</v>
      </c>
      <c r="AL462">
        <v>4</v>
      </c>
      <c r="AM462">
        <v>4</v>
      </c>
      <c r="AN462" t="s">
        <v>76</v>
      </c>
      <c r="AO462" t="s">
        <v>76</v>
      </c>
      <c r="AP462" t="s">
        <v>76</v>
      </c>
      <c r="AQ462" t="s">
        <v>76</v>
      </c>
      <c r="AR462">
        <v>65</v>
      </c>
      <c r="AS462">
        <v>5.42</v>
      </c>
    </row>
    <row r="463" spans="1:45" x14ac:dyDescent="0.15">
      <c r="A463" t="s">
        <v>624</v>
      </c>
      <c r="B463">
        <v>774</v>
      </c>
      <c r="C463">
        <v>96.75</v>
      </c>
      <c r="D463" t="s">
        <v>76</v>
      </c>
      <c r="E463" t="s">
        <v>76</v>
      </c>
      <c r="F463" t="s">
        <v>76</v>
      </c>
      <c r="G463" t="s">
        <v>76</v>
      </c>
      <c r="H463">
        <v>63</v>
      </c>
      <c r="I463">
        <v>12.6</v>
      </c>
      <c r="J463">
        <v>53</v>
      </c>
      <c r="K463">
        <v>10.6</v>
      </c>
      <c r="L463" t="s">
        <v>76</v>
      </c>
      <c r="M463" t="s">
        <v>76</v>
      </c>
      <c r="N463">
        <v>1</v>
      </c>
      <c r="O463">
        <v>0.2</v>
      </c>
      <c r="P463" t="s">
        <v>76</v>
      </c>
      <c r="Q463" t="s">
        <v>76</v>
      </c>
      <c r="R463">
        <v>4</v>
      </c>
      <c r="S463">
        <v>0.8</v>
      </c>
      <c r="X463" t="s">
        <v>76</v>
      </c>
      <c r="Y463" t="s">
        <v>76</v>
      </c>
      <c r="AB463" t="s">
        <v>76</v>
      </c>
      <c r="AC463" t="s">
        <v>76</v>
      </c>
      <c r="AD463" t="s">
        <v>76</v>
      </c>
      <c r="AE463" t="s">
        <v>76</v>
      </c>
      <c r="AF463" t="s">
        <v>76</v>
      </c>
      <c r="AG463" t="s">
        <v>76</v>
      </c>
      <c r="AH463" t="s">
        <v>76</v>
      </c>
      <c r="AI463" t="s">
        <v>76</v>
      </c>
      <c r="AJ463" t="s">
        <v>76</v>
      </c>
      <c r="AK463" t="s">
        <v>76</v>
      </c>
      <c r="AL463">
        <v>1</v>
      </c>
      <c r="AM463">
        <v>1</v>
      </c>
      <c r="AN463" t="s">
        <v>76</v>
      </c>
      <c r="AO463" t="s">
        <v>76</v>
      </c>
      <c r="AP463" t="s">
        <v>76</v>
      </c>
      <c r="AQ463" t="s">
        <v>76</v>
      </c>
      <c r="AR463">
        <v>40</v>
      </c>
      <c r="AS463">
        <v>5</v>
      </c>
    </row>
    <row r="464" spans="1:45" x14ac:dyDescent="0.15">
      <c r="A464" t="s">
        <v>625</v>
      </c>
      <c r="B464">
        <v>751</v>
      </c>
      <c r="C464">
        <v>75.099999999999994</v>
      </c>
      <c r="D464">
        <v>3</v>
      </c>
      <c r="E464">
        <v>0.5</v>
      </c>
      <c r="F464">
        <v>1</v>
      </c>
      <c r="G464">
        <v>0.17</v>
      </c>
      <c r="H464">
        <v>23</v>
      </c>
      <c r="I464">
        <v>3.83</v>
      </c>
      <c r="J464">
        <v>50</v>
      </c>
      <c r="K464">
        <v>8.33</v>
      </c>
      <c r="L464" t="s">
        <v>76</v>
      </c>
      <c r="M464" t="s">
        <v>76</v>
      </c>
      <c r="N464">
        <v>3</v>
      </c>
      <c r="O464">
        <v>0.5</v>
      </c>
      <c r="P464">
        <v>1</v>
      </c>
      <c r="Q464">
        <v>0.17</v>
      </c>
      <c r="R464">
        <v>1</v>
      </c>
      <c r="S464">
        <v>0.17</v>
      </c>
      <c r="X464" t="s">
        <v>76</v>
      </c>
      <c r="Y464" t="s">
        <v>76</v>
      </c>
      <c r="AB464" t="s">
        <v>76</v>
      </c>
      <c r="AC464" t="s">
        <v>76</v>
      </c>
      <c r="AD464" t="s">
        <v>76</v>
      </c>
      <c r="AE464" t="s">
        <v>76</v>
      </c>
      <c r="AF464" t="s">
        <v>76</v>
      </c>
      <c r="AG464" t="s">
        <v>76</v>
      </c>
      <c r="AH464" t="s">
        <v>76</v>
      </c>
      <c r="AI464" t="s">
        <v>76</v>
      </c>
      <c r="AJ464" t="s">
        <v>76</v>
      </c>
      <c r="AK464" t="s">
        <v>76</v>
      </c>
      <c r="AL464">
        <v>1</v>
      </c>
      <c r="AM464">
        <v>1</v>
      </c>
      <c r="AN464" t="s">
        <v>76</v>
      </c>
      <c r="AO464" t="s">
        <v>76</v>
      </c>
      <c r="AP464" t="s">
        <v>76</v>
      </c>
      <c r="AQ464" t="s">
        <v>76</v>
      </c>
      <c r="AR464">
        <v>51</v>
      </c>
      <c r="AS464">
        <v>5.0999999999999996</v>
      </c>
    </row>
    <row r="465" spans="1:45" x14ac:dyDescent="0.15">
      <c r="A465" t="s">
        <v>626</v>
      </c>
      <c r="B465">
        <v>96</v>
      </c>
      <c r="C465">
        <v>32</v>
      </c>
      <c r="D465" t="s">
        <v>76</v>
      </c>
      <c r="E465" t="s">
        <v>76</v>
      </c>
      <c r="F465" t="s">
        <v>76</v>
      </c>
      <c r="G465" t="s">
        <v>76</v>
      </c>
      <c r="H465" t="s">
        <v>76</v>
      </c>
      <c r="I465" t="s">
        <v>76</v>
      </c>
      <c r="J465">
        <v>6</v>
      </c>
      <c r="K465">
        <v>3</v>
      </c>
      <c r="L465" t="s">
        <v>76</v>
      </c>
      <c r="M465" t="s">
        <v>76</v>
      </c>
      <c r="N465">
        <v>1</v>
      </c>
      <c r="O465">
        <v>0.5</v>
      </c>
      <c r="P465" t="s">
        <v>76</v>
      </c>
      <c r="Q465" t="s">
        <v>76</v>
      </c>
      <c r="R465" t="s">
        <v>76</v>
      </c>
      <c r="S465" t="s">
        <v>76</v>
      </c>
      <c r="X465" t="s">
        <v>76</v>
      </c>
      <c r="Y465" t="s">
        <v>76</v>
      </c>
      <c r="AB465" t="s">
        <v>76</v>
      </c>
      <c r="AC465" t="s">
        <v>76</v>
      </c>
      <c r="AD465" t="s">
        <v>76</v>
      </c>
      <c r="AE465" t="s">
        <v>76</v>
      </c>
      <c r="AF465" t="s">
        <v>76</v>
      </c>
      <c r="AG465" t="s">
        <v>76</v>
      </c>
      <c r="AH465" t="s">
        <v>76</v>
      </c>
      <c r="AI465" t="s">
        <v>76</v>
      </c>
      <c r="AJ465" t="s">
        <v>76</v>
      </c>
      <c r="AK465" t="s">
        <v>76</v>
      </c>
      <c r="AL465" t="s">
        <v>76</v>
      </c>
      <c r="AM465" t="s">
        <v>76</v>
      </c>
      <c r="AN465" t="s">
        <v>76</v>
      </c>
      <c r="AO465" t="s">
        <v>76</v>
      </c>
      <c r="AP465" t="s">
        <v>76</v>
      </c>
      <c r="AQ465" t="s">
        <v>76</v>
      </c>
      <c r="AR465">
        <v>22</v>
      </c>
      <c r="AS465">
        <v>7.33</v>
      </c>
    </row>
    <row r="466" spans="1:45" x14ac:dyDescent="0.15">
      <c r="A466" t="s">
        <v>627</v>
      </c>
      <c r="B466">
        <v>110</v>
      </c>
      <c r="C466">
        <v>36.67</v>
      </c>
      <c r="D466" t="s">
        <v>76</v>
      </c>
      <c r="E466" t="s">
        <v>76</v>
      </c>
      <c r="F466" t="s">
        <v>76</v>
      </c>
      <c r="G466" t="s">
        <v>76</v>
      </c>
      <c r="H466" t="s">
        <v>76</v>
      </c>
      <c r="I466" t="s">
        <v>76</v>
      </c>
      <c r="J466">
        <v>26</v>
      </c>
      <c r="K466">
        <v>13</v>
      </c>
      <c r="L466" t="s">
        <v>76</v>
      </c>
      <c r="M466" t="s">
        <v>76</v>
      </c>
      <c r="N466" t="s">
        <v>76</v>
      </c>
      <c r="O466" t="s">
        <v>76</v>
      </c>
      <c r="P466" t="s">
        <v>76</v>
      </c>
      <c r="Q466" t="s">
        <v>76</v>
      </c>
      <c r="R466" t="s">
        <v>76</v>
      </c>
      <c r="S466" t="s">
        <v>76</v>
      </c>
      <c r="X466" t="s">
        <v>76</v>
      </c>
      <c r="Y466" t="s">
        <v>76</v>
      </c>
      <c r="AB466" t="s">
        <v>76</v>
      </c>
      <c r="AC466" t="s">
        <v>76</v>
      </c>
      <c r="AD466" t="s">
        <v>172</v>
      </c>
      <c r="AE466" t="s">
        <v>172</v>
      </c>
      <c r="AF466" t="s">
        <v>172</v>
      </c>
      <c r="AG466" t="s">
        <v>172</v>
      </c>
      <c r="AH466" t="s">
        <v>76</v>
      </c>
      <c r="AI466" t="s">
        <v>76</v>
      </c>
      <c r="AJ466" t="s">
        <v>76</v>
      </c>
      <c r="AK466" t="s">
        <v>76</v>
      </c>
      <c r="AL466">
        <v>1</v>
      </c>
      <c r="AM466">
        <v>1</v>
      </c>
      <c r="AN466" t="s">
        <v>76</v>
      </c>
      <c r="AO466" t="s">
        <v>76</v>
      </c>
      <c r="AP466" t="s">
        <v>76</v>
      </c>
      <c r="AQ466" t="s">
        <v>76</v>
      </c>
      <c r="AR466">
        <v>17</v>
      </c>
      <c r="AS466">
        <v>5.67</v>
      </c>
    </row>
    <row r="467" spans="1:45" x14ac:dyDescent="0.15">
      <c r="A467" t="s">
        <v>628</v>
      </c>
      <c r="B467">
        <v>451</v>
      </c>
      <c r="C467">
        <v>90.2</v>
      </c>
      <c r="D467" t="s">
        <v>76</v>
      </c>
      <c r="E467" t="s">
        <v>76</v>
      </c>
      <c r="F467" t="s">
        <v>76</v>
      </c>
      <c r="G467" t="s">
        <v>76</v>
      </c>
      <c r="H467">
        <v>5</v>
      </c>
      <c r="I467">
        <v>1.67</v>
      </c>
      <c r="J467">
        <v>17</v>
      </c>
      <c r="K467">
        <v>5.67</v>
      </c>
      <c r="L467" t="s">
        <v>76</v>
      </c>
      <c r="M467" t="s">
        <v>76</v>
      </c>
      <c r="N467" t="s">
        <v>76</v>
      </c>
      <c r="O467" t="s">
        <v>76</v>
      </c>
      <c r="P467" t="s">
        <v>76</v>
      </c>
      <c r="Q467" t="s">
        <v>76</v>
      </c>
      <c r="R467" t="s">
        <v>76</v>
      </c>
      <c r="S467" t="s">
        <v>76</v>
      </c>
      <c r="X467" t="s">
        <v>76</v>
      </c>
      <c r="Y467" t="s">
        <v>76</v>
      </c>
      <c r="AB467" t="s">
        <v>76</v>
      </c>
      <c r="AC467" t="s">
        <v>76</v>
      </c>
      <c r="AD467" t="s">
        <v>76</v>
      </c>
      <c r="AE467" t="s">
        <v>76</v>
      </c>
      <c r="AF467" t="s">
        <v>76</v>
      </c>
      <c r="AG467" t="s">
        <v>76</v>
      </c>
      <c r="AH467" t="s">
        <v>76</v>
      </c>
      <c r="AI467" t="s">
        <v>76</v>
      </c>
      <c r="AJ467" t="s">
        <v>76</v>
      </c>
      <c r="AK467" t="s">
        <v>76</v>
      </c>
      <c r="AL467" t="s">
        <v>76</v>
      </c>
      <c r="AM467" t="s">
        <v>76</v>
      </c>
      <c r="AN467" t="s">
        <v>76</v>
      </c>
      <c r="AO467" t="s">
        <v>76</v>
      </c>
      <c r="AP467" t="s">
        <v>76</v>
      </c>
      <c r="AQ467" t="s">
        <v>76</v>
      </c>
      <c r="AR467">
        <v>53</v>
      </c>
      <c r="AS467">
        <v>10.6</v>
      </c>
    </row>
    <row r="468" spans="1:45" x14ac:dyDescent="0.15">
      <c r="A468" t="s">
        <v>629</v>
      </c>
      <c r="B468">
        <v>1312</v>
      </c>
      <c r="C468">
        <v>65.599999999999994</v>
      </c>
      <c r="D468">
        <v>1</v>
      </c>
      <c r="E468">
        <v>0.08</v>
      </c>
      <c r="F468">
        <v>3</v>
      </c>
      <c r="G468">
        <v>0.23</v>
      </c>
      <c r="H468">
        <v>10</v>
      </c>
      <c r="I468">
        <v>0.77</v>
      </c>
      <c r="J468">
        <v>63</v>
      </c>
      <c r="K468">
        <v>4.8499999999999996</v>
      </c>
      <c r="L468" t="s">
        <v>76</v>
      </c>
      <c r="M468" t="s">
        <v>76</v>
      </c>
      <c r="N468">
        <v>5</v>
      </c>
      <c r="O468">
        <v>0.38</v>
      </c>
      <c r="P468">
        <v>2</v>
      </c>
      <c r="Q468">
        <v>0.15</v>
      </c>
      <c r="R468">
        <v>3</v>
      </c>
      <c r="S468">
        <v>0.23</v>
      </c>
      <c r="X468" t="s">
        <v>76</v>
      </c>
      <c r="Y468" t="s">
        <v>76</v>
      </c>
      <c r="AB468" t="s">
        <v>76</v>
      </c>
      <c r="AC468" t="s">
        <v>76</v>
      </c>
      <c r="AD468" t="s">
        <v>76</v>
      </c>
      <c r="AE468" t="s">
        <v>76</v>
      </c>
      <c r="AF468" t="s">
        <v>76</v>
      </c>
      <c r="AG468" t="s">
        <v>76</v>
      </c>
      <c r="AH468" t="s">
        <v>76</v>
      </c>
      <c r="AI468" t="s">
        <v>76</v>
      </c>
      <c r="AJ468" t="s">
        <v>76</v>
      </c>
      <c r="AK468" t="s">
        <v>76</v>
      </c>
      <c r="AL468" t="s">
        <v>76</v>
      </c>
      <c r="AM468" t="s">
        <v>76</v>
      </c>
      <c r="AN468" t="s">
        <v>76</v>
      </c>
      <c r="AO468" t="s">
        <v>76</v>
      </c>
      <c r="AP468" t="s">
        <v>76</v>
      </c>
      <c r="AQ468" t="s">
        <v>76</v>
      </c>
      <c r="AR468">
        <v>182</v>
      </c>
      <c r="AS468">
        <v>9.1</v>
      </c>
    </row>
    <row r="469" spans="1:45" x14ac:dyDescent="0.15">
      <c r="A469" t="s">
        <v>630</v>
      </c>
      <c r="B469">
        <v>195</v>
      </c>
      <c r="C469">
        <v>48.75</v>
      </c>
      <c r="D469" t="s">
        <v>76</v>
      </c>
      <c r="E469" t="s">
        <v>76</v>
      </c>
      <c r="F469">
        <v>2</v>
      </c>
      <c r="G469">
        <v>1</v>
      </c>
      <c r="H469">
        <v>1</v>
      </c>
      <c r="I469">
        <v>0.5</v>
      </c>
      <c r="J469" t="s">
        <v>76</v>
      </c>
      <c r="K469" t="s">
        <v>76</v>
      </c>
      <c r="L469">
        <v>2</v>
      </c>
      <c r="M469">
        <v>1</v>
      </c>
      <c r="N469" t="s">
        <v>76</v>
      </c>
      <c r="O469" t="s">
        <v>76</v>
      </c>
      <c r="P469" t="s">
        <v>76</v>
      </c>
      <c r="Q469" t="s">
        <v>76</v>
      </c>
      <c r="R469" t="s">
        <v>76</v>
      </c>
      <c r="S469" t="s">
        <v>76</v>
      </c>
      <c r="X469" t="s">
        <v>76</v>
      </c>
      <c r="Y469" t="s">
        <v>76</v>
      </c>
      <c r="AB469" t="s">
        <v>76</v>
      </c>
      <c r="AC469" t="s">
        <v>76</v>
      </c>
      <c r="AD469">
        <v>2</v>
      </c>
      <c r="AE469">
        <v>2</v>
      </c>
      <c r="AF469">
        <v>1</v>
      </c>
      <c r="AG469">
        <v>1</v>
      </c>
      <c r="AH469" t="s">
        <v>76</v>
      </c>
      <c r="AI469" t="s">
        <v>76</v>
      </c>
      <c r="AJ469" t="s">
        <v>76</v>
      </c>
      <c r="AK469" t="s">
        <v>76</v>
      </c>
      <c r="AL469" t="s">
        <v>76</v>
      </c>
      <c r="AM469" t="s">
        <v>76</v>
      </c>
      <c r="AN469" t="s">
        <v>76</v>
      </c>
      <c r="AO469" t="s">
        <v>76</v>
      </c>
      <c r="AP469" t="s">
        <v>76</v>
      </c>
      <c r="AQ469" t="s">
        <v>76</v>
      </c>
      <c r="AR469">
        <v>24</v>
      </c>
      <c r="AS469">
        <v>6</v>
      </c>
    </row>
    <row r="470" spans="1:45" x14ac:dyDescent="0.15">
      <c r="A470" t="s">
        <v>631</v>
      </c>
      <c r="B470">
        <v>84</v>
      </c>
      <c r="C470">
        <v>42</v>
      </c>
      <c r="D470" t="s">
        <v>76</v>
      </c>
      <c r="E470" t="s">
        <v>76</v>
      </c>
      <c r="F470" t="s">
        <v>76</v>
      </c>
      <c r="G470" t="s">
        <v>76</v>
      </c>
      <c r="H470" t="s">
        <v>76</v>
      </c>
      <c r="I470" t="s">
        <v>76</v>
      </c>
      <c r="J470">
        <v>1</v>
      </c>
      <c r="K470">
        <v>1</v>
      </c>
      <c r="L470" t="s">
        <v>76</v>
      </c>
      <c r="M470" t="s">
        <v>76</v>
      </c>
      <c r="N470" t="s">
        <v>76</v>
      </c>
      <c r="O470" t="s">
        <v>76</v>
      </c>
      <c r="P470" t="s">
        <v>76</v>
      </c>
      <c r="Q470" t="s">
        <v>76</v>
      </c>
      <c r="R470" t="s">
        <v>76</v>
      </c>
      <c r="S470" t="s">
        <v>76</v>
      </c>
      <c r="X470" t="s">
        <v>76</v>
      </c>
      <c r="Y470" t="s">
        <v>76</v>
      </c>
      <c r="AB470" t="s">
        <v>76</v>
      </c>
      <c r="AC470" t="s">
        <v>76</v>
      </c>
      <c r="AD470" t="s">
        <v>76</v>
      </c>
      <c r="AE470" t="s">
        <v>76</v>
      </c>
      <c r="AF470" t="s">
        <v>76</v>
      </c>
      <c r="AG470" t="s">
        <v>76</v>
      </c>
      <c r="AH470" t="s">
        <v>76</v>
      </c>
      <c r="AI470" t="s">
        <v>76</v>
      </c>
      <c r="AJ470" t="s">
        <v>76</v>
      </c>
      <c r="AK470" t="s">
        <v>76</v>
      </c>
      <c r="AL470" t="s">
        <v>76</v>
      </c>
      <c r="AM470" t="s">
        <v>76</v>
      </c>
      <c r="AN470" t="s">
        <v>76</v>
      </c>
      <c r="AO470" t="s">
        <v>76</v>
      </c>
      <c r="AP470" t="s">
        <v>76</v>
      </c>
      <c r="AQ470" t="s">
        <v>76</v>
      </c>
      <c r="AR470">
        <v>16</v>
      </c>
      <c r="AS470">
        <v>8</v>
      </c>
    </row>
    <row r="471" spans="1:45" x14ac:dyDescent="0.15">
      <c r="A471" t="s">
        <v>632</v>
      </c>
      <c r="B471">
        <v>171</v>
      </c>
      <c r="C471">
        <v>34.200000000000003</v>
      </c>
      <c r="D471">
        <v>4</v>
      </c>
      <c r="E471">
        <v>1.33</v>
      </c>
      <c r="F471">
        <v>2</v>
      </c>
      <c r="G471">
        <v>0.67</v>
      </c>
      <c r="H471" t="s">
        <v>76</v>
      </c>
      <c r="I471" t="s">
        <v>76</v>
      </c>
      <c r="J471">
        <v>1</v>
      </c>
      <c r="K471">
        <v>0.33</v>
      </c>
      <c r="L471" t="s">
        <v>76</v>
      </c>
      <c r="M471" t="s">
        <v>76</v>
      </c>
      <c r="N471" t="s">
        <v>76</v>
      </c>
      <c r="O471" t="s">
        <v>76</v>
      </c>
      <c r="P471" t="s">
        <v>76</v>
      </c>
      <c r="Q471" t="s">
        <v>76</v>
      </c>
      <c r="R471" t="s">
        <v>76</v>
      </c>
      <c r="S471" t="s">
        <v>76</v>
      </c>
      <c r="X471" t="s">
        <v>76</v>
      </c>
      <c r="Y471" t="s">
        <v>76</v>
      </c>
      <c r="AB471" t="s">
        <v>76</v>
      </c>
      <c r="AC471" t="s">
        <v>76</v>
      </c>
      <c r="AD471" t="s">
        <v>172</v>
      </c>
      <c r="AE471" t="s">
        <v>172</v>
      </c>
      <c r="AF471" t="s">
        <v>172</v>
      </c>
      <c r="AG471" t="s">
        <v>172</v>
      </c>
      <c r="AH471" t="s">
        <v>76</v>
      </c>
      <c r="AI471" t="s">
        <v>76</v>
      </c>
      <c r="AJ471" t="s">
        <v>76</v>
      </c>
      <c r="AK471" t="s">
        <v>76</v>
      </c>
      <c r="AL471">
        <v>1</v>
      </c>
      <c r="AM471">
        <v>1</v>
      </c>
      <c r="AN471" t="s">
        <v>76</v>
      </c>
      <c r="AO471" t="s">
        <v>76</v>
      </c>
      <c r="AP471" t="s">
        <v>76</v>
      </c>
      <c r="AQ471" t="s">
        <v>76</v>
      </c>
      <c r="AR471">
        <v>37</v>
      </c>
      <c r="AS471">
        <v>7.4</v>
      </c>
    </row>
    <row r="472" spans="1:45" x14ac:dyDescent="0.15">
      <c r="A472" t="s">
        <v>633</v>
      </c>
      <c r="B472">
        <v>130</v>
      </c>
      <c r="C472">
        <v>43.33</v>
      </c>
      <c r="D472" t="s">
        <v>76</v>
      </c>
      <c r="E472" t="s">
        <v>76</v>
      </c>
      <c r="F472" t="s">
        <v>76</v>
      </c>
      <c r="G472" t="s">
        <v>76</v>
      </c>
      <c r="H472" t="s">
        <v>76</v>
      </c>
      <c r="I472" t="s">
        <v>76</v>
      </c>
      <c r="J472">
        <v>10</v>
      </c>
      <c r="K472">
        <v>5</v>
      </c>
      <c r="L472" t="s">
        <v>76</v>
      </c>
      <c r="M472" t="s">
        <v>76</v>
      </c>
      <c r="N472">
        <v>2</v>
      </c>
      <c r="O472">
        <v>1</v>
      </c>
      <c r="P472" t="s">
        <v>76</v>
      </c>
      <c r="Q472" t="s">
        <v>76</v>
      </c>
      <c r="R472" t="s">
        <v>76</v>
      </c>
      <c r="S472" t="s">
        <v>76</v>
      </c>
      <c r="X472" t="s">
        <v>76</v>
      </c>
      <c r="Y472" t="s">
        <v>76</v>
      </c>
      <c r="AB472" t="s">
        <v>76</v>
      </c>
      <c r="AC472" t="s">
        <v>76</v>
      </c>
      <c r="AD472" t="s">
        <v>172</v>
      </c>
      <c r="AE472" t="s">
        <v>172</v>
      </c>
      <c r="AF472" t="s">
        <v>172</v>
      </c>
      <c r="AG472" t="s">
        <v>172</v>
      </c>
      <c r="AH472" t="s">
        <v>76</v>
      </c>
      <c r="AI472" t="s">
        <v>76</v>
      </c>
      <c r="AJ472" t="s">
        <v>76</v>
      </c>
      <c r="AK472" t="s">
        <v>76</v>
      </c>
      <c r="AL472">
        <v>1</v>
      </c>
      <c r="AM472">
        <v>1</v>
      </c>
      <c r="AN472" t="s">
        <v>76</v>
      </c>
      <c r="AO472" t="s">
        <v>76</v>
      </c>
      <c r="AP472" t="s">
        <v>76</v>
      </c>
      <c r="AQ472" t="s">
        <v>76</v>
      </c>
      <c r="AR472">
        <v>15</v>
      </c>
      <c r="AS472">
        <v>5</v>
      </c>
    </row>
    <row r="473" spans="1:45" x14ac:dyDescent="0.15">
      <c r="A473" t="s">
        <v>634</v>
      </c>
      <c r="B473">
        <v>156</v>
      </c>
      <c r="C473">
        <v>52</v>
      </c>
      <c r="D473" t="s">
        <v>76</v>
      </c>
      <c r="E473" t="s">
        <v>76</v>
      </c>
      <c r="F473" t="s">
        <v>76</v>
      </c>
      <c r="G473" t="s">
        <v>76</v>
      </c>
      <c r="H473">
        <v>2</v>
      </c>
      <c r="I473">
        <v>1</v>
      </c>
      <c r="J473">
        <v>8</v>
      </c>
      <c r="K473">
        <v>4</v>
      </c>
      <c r="L473">
        <v>1</v>
      </c>
      <c r="M473">
        <v>0.5</v>
      </c>
      <c r="N473">
        <v>1</v>
      </c>
      <c r="O473">
        <v>0.5</v>
      </c>
      <c r="P473" t="s">
        <v>76</v>
      </c>
      <c r="Q473" t="s">
        <v>76</v>
      </c>
      <c r="R473" t="s">
        <v>76</v>
      </c>
      <c r="S473" t="s">
        <v>76</v>
      </c>
      <c r="X473" t="s">
        <v>76</v>
      </c>
      <c r="Y473" t="s">
        <v>76</v>
      </c>
      <c r="AB473" t="s">
        <v>76</v>
      </c>
      <c r="AC473" t="s">
        <v>76</v>
      </c>
      <c r="AD473" t="s">
        <v>172</v>
      </c>
      <c r="AE473" t="s">
        <v>172</v>
      </c>
      <c r="AF473" t="s">
        <v>172</v>
      </c>
      <c r="AG473" t="s">
        <v>172</v>
      </c>
      <c r="AH473" t="s">
        <v>76</v>
      </c>
      <c r="AI473" t="s">
        <v>76</v>
      </c>
      <c r="AJ473">
        <v>1</v>
      </c>
      <c r="AK473">
        <v>1</v>
      </c>
      <c r="AL473" t="s">
        <v>76</v>
      </c>
      <c r="AM473" t="s">
        <v>76</v>
      </c>
      <c r="AN473" t="s">
        <v>76</v>
      </c>
      <c r="AO473" t="s">
        <v>76</v>
      </c>
      <c r="AP473" t="s">
        <v>76</v>
      </c>
      <c r="AQ473" t="s">
        <v>76</v>
      </c>
      <c r="AR473">
        <v>23</v>
      </c>
      <c r="AS473">
        <v>7.67</v>
      </c>
    </row>
    <row r="474" spans="1:45" x14ac:dyDescent="0.15">
      <c r="A474" t="s">
        <v>635</v>
      </c>
      <c r="B474">
        <v>552</v>
      </c>
      <c r="C474">
        <v>36.799999999999997</v>
      </c>
      <c r="D474">
        <v>1</v>
      </c>
      <c r="E474">
        <v>0.1</v>
      </c>
      <c r="F474">
        <v>6</v>
      </c>
      <c r="G474">
        <v>0.6</v>
      </c>
      <c r="H474">
        <v>18</v>
      </c>
      <c r="I474">
        <v>1.8</v>
      </c>
      <c r="J474">
        <v>46</v>
      </c>
      <c r="K474">
        <v>4.5999999999999996</v>
      </c>
      <c r="L474">
        <v>3</v>
      </c>
      <c r="M474">
        <v>0.3</v>
      </c>
      <c r="N474" t="s">
        <v>76</v>
      </c>
      <c r="O474" t="s">
        <v>76</v>
      </c>
      <c r="P474">
        <v>2</v>
      </c>
      <c r="Q474">
        <v>0.2</v>
      </c>
      <c r="R474">
        <v>5</v>
      </c>
      <c r="S474">
        <v>0.5</v>
      </c>
      <c r="X474" t="s">
        <v>76</v>
      </c>
      <c r="Y474" t="s">
        <v>76</v>
      </c>
      <c r="AB474" t="s">
        <v>76</v>
      </c>
      <c r="AC474" t="s">
        <v>76</v>
      </c>
      <c r="AD474" t="s">
        <v>76</v>
      </c>
      <c r="AE474" t="s">
        <v>76</v>
      </c>
      <c r="AF474" t="s">
        <v>76</v>
      </c>
      <c r="AG474" t="s">
        <v>76</v>
      </c>
      <c r="AH474" t="s">
        <v>76</v>
      </c>
      <c r="AI474" t="s">
        <v>76</v>
      </c>
      <c r="AJ474">
        <v>1</v>
      </c>
      <c r="AK474">
        <v>1</v>
      </c>
      <c r="AL474">
        <v>1</v>
      </c>
      <c r="AM474">
        <v>1</v>
      </c>
      <c r="AN474" t="s">
        <v>76</v>
      </c>
      <c r="AO474" t="s">
        <v>76</v>
      </c>
      <c r="AP474" t="s">
        <v>76</v>
      </c>
      <c r="AQ474" t="s">
        <v>76</v>
      </c>
      <c r="AR474">
        <v>50</v>
      </c>
      <c r="AS474">
        <v>3.33</v>
      </c>
    </row>
    <row r="475" spans="1:45" x14ac:dyDescent="0.15">
      <c r="A475" t="s">
        <v>636</v>
      </c>
      <c r="B475">
        <v>135</v>
      </c>
      <c r="C475">
        <v>67.5</v>
      </c>
      <c r="D475" t="s">
        <v>76</v>
      </c>
      <c r="E475" t="s">
        <v>76</v>
      </c>
      <c r="F475" t="s">
        <v>76</v>
      </c>
      <c r="G475" t="s">
        <v>76</v>
      </c>
      <c r="H475">
        <v>1</v>
      </c>
      <c r="I475">
        <v>1</v>
      </c>
      <c r="J475">
        <v>5</v>
      </c>
      <c r="K475">
        <v>5</v>
      </c>
      <c r="L475" t="s">
        <v>76</v>
      </c>
      <c r="M475" t="s">
        <v>76</v>
      </c>
      <c r="N475" t="s">
        <v>76</v>
      </c>
      <c r="O475" t="s">
        <v>76</v>
      </c>
      <c r="P475" t="s">
        <v>76</v>
      </c>
      <c r="Q475" t="s">
        <v>76</v>
      </c>
      <c r="R475">
        <v>1</v>
      </c>
      <c r="S475">
        <v>1</v>
      </c>
      <c r="X475" t="s">
        <v>76</v>
      </c>
      <c r="Y475" t="s">
        <v>76</v>
      </c>
      <c r="AB475" t="s">
        <v>76</v>
      </c>
      <c r="AC475" t="s">
        <v>76</v>
      </c>
      <c r="AD475" t="s">
        <v>172</v>
      </c>
      <c r="AE475" t="s">
        <v>172</v>
      </c>
      <c r="AF475" t="s">
        <v>172</v>
      </c>
      <c r="AG475" t="s">
        <v>172</v>
      </c>
      <c r="AH475" t="s">
        <v>76</v>
      </c>
      <c r="AI475" t="s">
        <v>76</v>
      </c>
      <c r="AJ475" t="s">
        <v>76</v>
      </c>
      <c r="AK475" t="s">
        <v>76</v>
      </c>
      <c r="AL475" t="s">
        <v>76</v>
      </c>
      <c r="AM475" t="s">
        <v>76</v>
      </c>
      <c r="AN475" t="s">
        <v>76</v>
      </c>
      <c r="AO475" t="s">
        <v>76</v>
      </c>
      <c r="AP475" t="s">
        <v>76</v>
      </c>
      <c r="AQ475" t="s">
        <v>76</v>
      </c>
      <c r="AR475">
        <v>15</v>
      </c>
      <c r="AS475">
        <v>7.5</v>
      </c>
    </row>
    <row r="476" spans="1:45" x14ac:dyDescent="0.15">
      <c r="A476" t="s">
        <v>637</v>
      </c>
      <c r="B476">
        <v>542</v>
      </c>
      <c r="C476">
        <v>77.430000000000007</v>
      </c>
      <c r="D476">
        <v>2</v>
      </c>
      <c r="E476">
        <v>0.5</v>
      </c>
      <c r="F476">
        <v>5</v>
      </c>
      <c r="G476">
        <v>1.25</v>
      </c>
      <c r="H476">
        <v>9</v>
      </c>
      <c r="I476">
        <v>2.25</v>
      </c>
      <c r="J476">
        <v>27</v>
      </c>
      <c r="K476">
        <v>6.75</v>
      </c>
      <c r="L476">
        <v>6</v>
      </c>
      <c r="M476">
        <v>1.5</v>
      </c>
      <c r="N476">
        <v>8</v>
      </c>
      <c r="O476">
        <v>2</v>
      </c>
      <c r="P476" t="s">
        <v>76</v>
      </c>
      <c r="Q476" t="s">
        <v>76</v>
      </c>
      <c r="R476">
        <v>3</v>
      </c>
      <c r="S476">
        <v>0.75</v>
      </c>
      <c r="X476" t="s">
        <v>76</v>
      </c>
      <c r="Y476" t="s">
        <v>76</v>
      </c>
      <c r="AB476" t="s">
        <v>76</v>
      </c>
      <c r="AC476" t="s">
        <v>76</v>
      </c>
      <c r="AD476" t="s">
        <v>76</v>
      </c>
      <c r="AE476" t="s">
        <v>76</v>
      </c>
      <c r="AF476" t="s">
        <v>76</v>
      </c>
      <c r="AG476" t="s">
        <v>76</v>
      </c>
      <c r="AH476" t="s">
        <v>76</v>
      </c>
      <c r="AI476" t="s">
        <v>76</v>
      </c>
      <c r="AJ476" t="s">
        <v>76</v>
      </c>
      <c r="AK476" t="s">
        <v>76</v>
      </c>
      <c r="AL476" t="s">
        <v>76</v>
      </c>
      <c r="AM476" t="s">
        <v>76</v>
      </c>
      <c r="AN476" t="s">
        <v>76</v>
      </c>
      <c r="AO476" t="s">
        <v>76</v>
      </c>
      <c r="AP476" t="s">
        <v>76</v>
      </c>
      <c r="AQ476" t="s">
        <v>76</v>
      </c>
      <c r="AR476">
        <v>61</v>
      </c>
      <c r="AS476">
        <v>8.7100000000000009</v>
      </c>
    </row>
    <row r="477" spans="1:45" x14ac:dyDescent="0.15">
      <c r="A477" t="s">
        <v>638</v>
      </c>
      <c r="B477">
        <v>476</v>
      </c>
      <c r="C477">
        <v>59.5</v>
      </c>
      <c r="D477" t="s">
        <v>76</v>
      </c>
      <c r="E477" t="s">
        <v>76</v>
      </c>
      <c r="F477">
        <v>2</v>
      </c>
      <c r="G477">
        <v>0.5</v>
      </c>
      <c r="H477">
        <v>15</v>
      </c>
      <c r="I477">
        <v>3.75</v>
      </c>
      <c r="J477">
        <v>16</v>
      </c>
      <c r="K477">
        <v>4</v>
      </c>
      <c r="L477" t="s">
        <v>76</v>
      </c>
      <c r="M477" t="s">
        <v>76</v>
      </c>
      <c r="N477">
        <v>1</v>
      </c>
      <c r="O477">
        <v>0.25</v>
      </c>
      <c r="P477">
        <v>1</v>
      </c>
      <c r="Q477">
        <v>0.25</v>
      </c>
      <c r="R477" t="s">
        <v>76</v>
      </c>
      <c r="S477" t="s">
        <v>76</v>
      </c>
      <c r="X477" t="s">
        <v>76</v>
      </c>
      <c r="Y477" t="s">
        <v>76</v>
      </c>
      <c r="AB477" t="s">
        <v>76</v>
      </c>
      <c r="AC477" t="s">
        <v>76</v>
      </c>
      <c r="AD477" t="s">
        <v>76</v>
      </c>
      <c r="AE477" t="s">
        <v>76</v>
      </c>
      <c r="AF477">
        <v>1</v>
      </c>
      <c r="AG477">
        <v>1</v>
      </c>
      <c r="AH477" t="s">
        <v>76</v>
      </c>
      <c r="AI477" t="s">
        <v>76</v>
      </c>
      <c r="AJ477" t="s">
        <v>76</v>
      </c>
      <c r="AK477" t="s">
        <v>76</v>
      </c>
      <c r="AL477" t="s">
        <v>76</v>
      </c>
      <c r="AM477" t="s">
        <v>76</v>
      </c>
      <c r="AN477" t="s">
        <v>76</v>
      </c>
      <c r="AO477" t="s">
        <v>76</v>
      </c>
      <c r="AP477" t="s">
        <v>76</v>
      </c>
      <c r="AQ477" t="s">
        <v>76</v>
      </c>
      <c r="AR477">
        <v>99</v>
      </c>
      <c r="AS477">
        <v>12.38</v>
      </c>
    </row>
    <row r="478" spans="1:45" x14ac:dyDescent="0.15">
      <c r="A478" t="s">
        <v>639</v>
      </c>
      <c r="B478">
        <v>760</v>
      </c>
      <c r="C478">
        <v>50.67</v>
      </c>
      <c r="D478">
        <v>8</v>
      </c>
      <c r="E478">
        <v>0.89</v>
      </c>
      <c r="F478" t="s">
        <v>76</v>
      </c>
      <c r="G478" t="s">
        <v>76</v>
      </c>
      <c r="H478">
        <v>13</v>
      </c>
      <c r="I478">
        <v>1.44</v>
      </c>
      <c r="J478">
        <v>52</v>
      </c>
      <c r="K478">
        <v>5.78</v>
      </c>
      <c r="L478">
        <v>3</v>
      </c>
      <c r="M478">
        <v>0.33</v>
      </c>
      <c r="N478">
        <v>2</v>
      </c>
      <c r="O478">
        <v>0.22</v>
      </c>
      <c r="P478" t="s">
        <v>76</v>
      </c>
      <c r="Q478" t="s">
        <v>76</v>
      </c>
      <c r="R478">
        <v>5</v>
      </c>
      <c r="S478">
        <v>0.56000000000000005</v>
      </c>
      <c r="X478" t="s">
        <v>76</v>
      </c>
      <c r="Y478" t="s">
        <v>76</v>
      </c>
      <c r="AB478" t="s">
        <v>76</v>
      </c>
      <c r="AC478" t="s">
        <v>76</v>
      </c>
      <c r="AD478" t="s">
        <v>76</v>
      </c>
      <c r="AE478" t="s">
        <v>76</v>
      </c>
      <c r="AF478" t="s">
        <v>76</v>
      </c>
      <c r="AG478" t="s">
        <v>76</v>
      </c>
      <c r="AH478" t="s">
        <v>76</v>
      </c>
      <c r="AI478" t="s">
        <v>76</v>
      </c>
      <c r="AJ478" t="s">
        <v>76</v>
      </c>
      <c r="AK478" t="s">
        <v>76</v>
      </c>
      <c r="AL478">
        <v>6</v>
      </c>
      <c r="AM478">
        <v>6</v>
      </c>
      <c r="AN478" t="s">
        <v>76</v>
      </c>
      <c r="AO478" t="s">
        <v>76</v>
      </c>
      <c r="AP478" t="s">
        <v>76</v>
      </c>
      <c r="AQ478" t="s">
        <v>76</v>
      </c>
      <c r="AR478">
        <v>194</v>
      </c>
      <c r="AS478">
        <v>12.93</v>
      </c>
    </row>
    <row r="479" spans="1:45" x14ac:dyDescent="0.15">
      <c r="A479" t="s">
        <v>640</v>
      </c>
      <c r="B479">
        <v>1460</v>
      </c>
      <c r="C479">
        <v>91.25</v>
      </c>
      <c r="D479">
        <v>9</v>
      </c>
      <c r="E479">
        <v>0.9</v>
      </c>
      <c r="F479">
        <v>6</v>
      </c>
      <c r="G479">
        <v>0.6</v>
      </c>
      <c r="H479">
        <v>62</v>
      </c>
      <c r="I479">
        <v>6.2</v>
      </c>
      <c r="J479">
        <v>50</v>
      </c>
      <c r="K479">
        <v>5</v>
      </c>
      <c r="L479">
        <v>1</v>
      </c>
      <c r="M479">
        <v>0.1</v>
      </c>
      <c r="N479">
        <v>7</v>
      </c>
      <c r="O479">
        <v>0.7</v>
      </c>
      <c r="P479">
        <v>3</v>
      </c>
      <c r="Q479">
        <v>0.3</v>
      </c>
      <c r="R479">
        <v>2</v>
      </c>
      <c r="S479">
        <v>0.2</v>
      </c>
      <c r="X479" t="s">
        <v>76</v>
      </c>
      <c r="Y479" t="s">
        <v>76</v>
      </c>
      <c r="AB479" t="s">
        <v>76</v>
      </c>
      <c r="AC479" t="s">
        <v>76</v>
      </c>
      <c r="AD479" t="s">
        <v>76</v>
      </c>
      <c r="AE479" t="s">
        <v>76</v>
      </c>
      <c r="AF479">
        <v>5</v>
      </c>
      <c r="AG479">
        <v>1.67</v>
      </c>
      <c r="AH479" t="s">
        <v>172</v>
      </c>
      <c r="AI479" t="s">
        <v>172</v>
      </c>
      <c r="AJ479" t="s">
        <v>172</v>
      </c>
      <c r="AK479" t="s">
        <v>172</v>
      </c>
      <c r="AL479" t="s">
        <v>172</v>
      </c>
      <c r="AM479" t="s">
        <v>172</v>
      </c>
      <c r="AN479" t="s">
        <v>172</v>
      </c>
      <c r="AO479" t="s">
        <v>172</v>
      </c>
      <c r="AP479" t="s">
        <v>172</v>
      </c>
      <c r="AQ479" t="s">
        <v>172</v>
      </c>
      <c r="AR479">
        <v>69</v>
      </c>
      <c r="AS479">
        <v>4.3099999999999996</v>
      </c>
    </row>
    <row r="480" spans="1:45" x14ac:dyDescent="0.15">
      <c r="A480" t="s">
        <v>641</v>
      </c>
      <c r="B480">
        <v>394</v>
      </c>
      <c r="C480">
        <v>78.8</v>
      </c>
      <c r="D480" t="s">
        <v>76</v>
      </c>
      <c r="E480" t="s">
        <v>76</v>
      </c>
      <c r="F480" t="s">
        <v>76</v>
      </c>
      <c r="G480" t="s">
        <v>76</v>
      </c>
      <c r="H480">
        <v>4</v>
      </c>
      <c r="I480">
        <v>1.33</v>
      </c>
      <c r="J480">
        <v>13</v>
      </c>
      <c r="K480">
        <v>4.33</v>
      </c>
      <c r="L480" t="s">
        <v>76</v>
      </c>
      <c r="M480" t="s">
        <v>76</v>
      </c>
      <c r="N480">
        <v>13</v>
      </c>
      <c r="O480">
        <v>4.33</v>
      </c>
      <c r="P480" t="s">
        <v>76</v>
      </c>
      <c r="Q480" t="s">
        <v>76</v>
      </c>
      <c r="R480" t="s">
        <v>76</v>
      </c>
      <c r="S480" t="s">
        <v>76</v>
      </c>
      <c r="X480" t="s">
        <v>76</v>
      </c>
      <c r="Y480" t="s">
        <v>76</v>
      </c>
      <c r="AB480" t="s">
        <v>76</v>
      </c>
      <c r="AC480" t="s">
        <v>76</v>
      </c>
      <c r="AD480" t="s">
        <v>172</v>
      </c>
      <c r="AE480" t="s">
        <v>172</v>
      </c>
      <c r="AF480" t="s">
        <v>172</v>
      </c>
      <c r="AG480" t="s">
        <v>172</v>
      </c>
      <c r="AH480" t="s">
        <v>76</v>
      </c>
      <c r="AI480" t="s">
        <v>76</v>
      </c>
      <c r="AJ480" t="s">
        <v>76</v>
      </c>
      <c r="AK480" t="s">
        <v>76</v>
      </c>
      <c r="AL480" t="s">
        <v>76</v>
      </c>
      <c r="AM480" t="s">
        <v>76</v>
      </c>
      <c r="AN480" t="s">
        <v>76</v>
      </c>
      <c r="AO480" t="s">
        <v>76</v>
      </c>
      <c r="AP480" t="s">
        <v>76</v>
      </c>
      <c r="AQ480" t="s">
        <v>76</v>
      </c>
      <c r="AR480">
        <v>18</v>
      </c>
      <c r="AS480">
        <v>3.6</v>
      </c>
    </row>
    <row r="481" spans="1:45" x14ac:dyDescent="0.15">
      <c r="A481" t="s">
        <v>642</v>
      </c>
      <c r="B481">
        <v>817</v>
      </c>
      <c r="C481">
        <v>102.13</v>
      </c>
      <c r="D481">
        <v>4</v>
      </c>
      <c r="E481">
        <v>0.8</v>
      </c>
      <c r="F481">
        <v>5</v>
      </c>
      <c r="G481">
        <v>1</v>
      </c>
      <c r="H481">
        <v>12</v>
      </c>
      <c r="I481">
        <v>2.4</v>
      </c>
      <c r="J481">
        <v>22</v>
      </c>
      <c r="K481">
        <v>4.4000000000000004</v>
      </c>
      <c r="L481">
        <v>1</v>
      </c>
      <c r="M481">
        <v>0.2</v>
      </c>
      <c r="N481">
        <v>6</v>
      </c>
      <c r="O481">
        <v>1.2</v>
      </c>
      <c r="P481">
        <v>1</v>
      </c>
      <c r="Q481">
        <v>0.2</v>
      </c>
      <c r="R481">
        <v>4</v>
      </c>
      <c r="S481">
        <v>0.8</v>
      </c>
      <c r="X481" t="s">
        <v>76</v>
      </c>
      <c r="Y481" t="s">
        <v>76</v>
      </c>
      <c r="AB481" t="s">
        <v>76</v>
      </c>
      <c r="AC481" t="s">
        <v>76</v>
      </c>
      <c r="AD481" t="s">
        <v>76</v>
      </c>
      <c r="AE481" t="s">
        <v>76</v>
      </c>
      <c r="AF481">
        <v>1</v>
      </c>
      <c r="AG481">
        <v>1</v>
      </c>
      <c r="AH481" t="s">
        <v>76</v>
      </c>
      <c r="AI481" t="s">
        <v>76</v>
      </c>
      <c r="AJ481" t="s">
        <v>76</v>
      </c>
      <c r="AK481" t="s">
        <v>76</v>
      </c>
      <c r="AL481">
        <v>3</v>
      </c>
      <c r="AM481">
        <v>3</v>
      </c>
      <c r="AN481" t="s">
        <v>76</v>
      </c>
      <c r="AO481" t="s">
        <v>76</v>
      </c>
      <c r="AP481" t="s">
        <v>76</v>
      </c>
      <c r="AQ481" t="s">
        <v>76</v>
      </c>
      <c r="AR481">
        <v>69</v>
      </c>
      <c r="AS481">
        <v>8.6300000000000008</v>
      </c>
    </row>
    <row r="482" spans="1:45" x14ac:dyDescent="0.15">
      <c r="A482" t="s">
        <v>643</v>
      </c>
      <c r="B482">
        <v>380</v>
      </c>
      <c r="C482">
        <v>54.29</v>
      </c>
      <c r="D482">
        <v>2</v>
      </c>
      <c r="E482">
        <v>0.5</v>
      </c>
      <c r="F482" t="s">
        <v>76</v>
      </c>
      <c r="G482" t="s">
        <v>76</v>
      </c>
      <c r="H482">
        <v>14</v>
      </c>
      <c r="I482">
        <v>3.5</v>
      </c>
      <c r="J482">
        <v>14</v>
      </c>
      <c r="K482">
        <v>3.5</v>
      </c>
      <c r="L482" t="s">
        <v>76</v>
      </c>
      <c r="M482" t="s">
        <v>76</v>
      </c>
      <c r="N482" t="s">
        <v>76</v>
      </c>
      <c r="O482" t="s">
        <v>76</v>
      </c>
      <c r="P482" t="s">
        <v>76</v>
      </c>
      <c r="Q482" t="s">
        <v>76</v>
      </c>
      <c r="R482">
        <v>1</v>
      </c>
      <c r="S482">
        <v>0.25</v>
      </c>
      <c r="X482" t="s">
        <v>76</v>
      </c>
      <c r="Y482" t="s">
        <v>76</v>
      </c>
      <c r="AB482" t="s">
        <v>76</v>
      </c>
      <c r="AC482" t="s">
        <v>76</v>
      </c>
      <c r="AD482" t="s">
        <v>76</v>
      </c>
      <c r="AE482" t="s">
        <v>76</v>
      </c>
      <c r="AF482" t="s">
        <v>76</v>
      </c>
      <c r="AG482" t="s">
        <v>76</v>
      </c>
      <c r="AH482" t="s">
        <v>76</v>
      </c>
      <c r="AI482" t="s">
        <v>76</v>
      </c>
      <c r="AJ482" t="s">
        <v>76</v>
      </c>
      <c r="AK482" t="s">
        <v>76</v>
      </c>
      <c r="AL482" t="s">
        <v>76</v>
      </c>
      <c r="AM482" t="s">
        <v>76</v>
      </c>
      <c r="AN482" t="s">
        <v>76</v>
      </c>
      <c r="AO482" t="s">
        <v>76</v>
      </c>
      <c r="AP482" t="s">
        <v>76</v>
      </c>
      <c r="AQ482" t="s">
        <v>76</v>
      </c>
      <c r="AR482">
        <v>24</v>
      </c>
      <c r="AS482">
        <v>3.43</v>
      </c>
    </row>
    <row r="483" spans="1:45" x14ac:dyDescent="0.15">
      <c r="A483" t="s">
        <v>644</v>
      </c>
      <c r="B483">
        <v>424</v>
      </c>
      <c r="C483">
        <v>60.57</v>
      </c>
      <c r="D483" t="s">
        <v>76</v>
      </c>
      <c r="E483" t="s">
        <v>76</v>
      </c>
      <c r="F483" t="s">
        <v>76</v>
      </c>
      <c r="G483" t="s">
        <v>76</v>
      </c>
      <c r="H483">
        <v>4</v>
      </c>
      <c r="I483">
        <v>1</v>
      </c>
      <c r="J483">
        <v>9</v>
      </c>
      <c r="K483">
        <v>2.25</v>
      </c>
      <c r="L483" t="s">
        <v>76</v>
      </c>
      <c r="M483" t="s">
        <v>76</v>
      </c>
      <c r="N483" t="s">
        <v>76</v>
      </c>
      <c r="O483" t="s">
        <v>76</v>
      </c>
      <c r="P483" t="s">
        <v>76</v>
      </c>
      <c r="Q483" t="s">
        <v>76</v>
      </c>
      <c r="R483">
        <v>1</v>
      </c>
      <c r="S483">
        <v>0.25</v>
      </c>
      <c r="X483" t="s">
        <v>76</v>
      </c>
      <c r="Y483" t="s">
        <v>76</v>
      </c>
      <c r="AB483" t="s">
        <v>76</v>
      </c>
      <c r="AC483" t="s">
        <v>76</v>
      </c>
      <c r="AD483" t="s">
        <v>76</v>
      </c>
      <c r="AE483" t="s">
        <v>76</v>
      </c>
      <c r="AF483" t="s">
        <v>76</v>
      </c>
      <c r="AG483" t="s">
        <v>76</v>
      </c>
      <c r="AH483" t="s">
        <v>76</v>
      </c>
      <c r="AI483" t="s">
        <v>76</v>
      </c>
      <c r="AJ483" t="s">
        <v>76</v>
      </c>
      <c r="AK483" t="s">
        <v>76</v>
      </c>
      <c r="AL483">
        <v>2</v>
      </c>
      <c r="AM483">
        <v>2</v>
      </c>
      <c r="AN483" t="s">
        <v>76</v>
      </c>
      <c r="AO483" t="s">
        <v>76</v>
      </c>
      <c r="AP483" t="s">
        <v>76</v>
      </c>
      <c r="AQ483" t="s">
        <v>76</v>
      </c>
      <c r="AR483">
        <v>55</v>
      </c>
      <c r="AS483">
        <v>7.86</v>
      </c>
    </row>
    <row r="484" spans="1:45" x14ac:dyDescent="0.15">
      <c r="A484" t="s">
        <v>645</v>
      </c>
      <c r="B484">
        <v>1188</v>
      </c>
      <c r="C484">
        <v>118.8</v>
      </c>
      <c r="D484">
        <v>8</v>
      </c>
      <c r="E484">
        <v>1.33</v>
      </c>
      <c r="F484" t="s">
        <v>76</v>
      </c>
      <c r="G484" t="s">
        <v>76</v>
      </c>
      <c r="H484">
        <v>16</v>
      </c>
      <c r="I484">
        <v>2.67</v>
      </c>
      <c r="J484">
        <v>59</v>
      </c>
      <c r="K484">
        <v>9.83</v>
      </c>
      <c r="L484" t="s">
        <v>76</v>
      </c>
      <c r="M484" t="s">
        <v>76</v>
      </c>
      <c r="N484">
        <v>5</v>
      </c>
      <c r="O484">
        <v>0.83</v>
      </c>
      <c r="P484" t="s">
        <v>76</v>
      </c>
      <c r="Q484" t="s">
        <v>76</v>
      </c>
      <c r="R484">
        <v>3</v>
      </c>
      <c r="S484">
        <v>0.5</v>
      </c>
      <c r="X484">
        <v>1</v>
      </c>
      <c r="Y484">
        <v>0.17</v>
      </c>
      <c r="AB484" t="s">
        <v>76</v>
      </c>
      <c r="AC484" t="s">
        <v>76</v>
      </c>
      <c r="AD484" t="s">
        <v>76</v>
      </c>
      <c r="AE484" t="s">
        <v>76</v>
      </c>
      <c r="AF484">
        <v>12</v>
      </c>
      <c r="AG484">
        <v>12</v>
      </c>
      <c r="AH484" t="s">
        <v>76</v>
      </c>
      <c r="AI484" t="s">
        <v>76</v>
      </c>
      <c r="AJ484" t="s">
        <v>76</v>
      </c>
      <c r="AK484" t="s">
        <v>76</v>
      </c>
      <c r="AL484" t="s">
        <v>76</v>
      </c>
      <c r="AM484" t="s">
        <v>76</v>
      </c>
      <c r="AN484" t="s">
        <v>76</v>
      </c>
      <c r="AO484" t="s">
        <v>76</v>
      </c>
      <c r="AP484" t="s">
        <v>76</v>
      </c>
      <c r="AQ484" t="s">
        <v>76</v>
      </c>
      <c r="AR484">
        <v>79</v>
      </c>
      <c r="AS484">
        <v>7.9</v>
      </c>
    </row>
    <row r="485" spans="1:45" x14ac:dyDescent="0.15">
      <c r="A485" t="s">
        <v>646</v>
      </c>
      <c r="B485">
        <v>438</v>
      </c>
      <c r="C485">
        <v>62.57</v>
      </c>
      <c r="D485">
        <v>1</v>
      </c>
      <c r="E485">
        <v>0.25</v>
      </c>
      <c r="F485">
        <v>6</v>
      </c>
      <c r="G485">
        <v>1.5</v>
      </c>
      <c r="H485">
        <v>9</v>
      </c>
      <c r="I485">
        <v>2.25</v>
      </c>
      <c r="J485">
        <v>17</v>
      </c>
      <c r="K485">
        <v>4.25</v>
      </c>
      <c r="L485">
        <v>1</v>
      </c>
      <c r="M485">
        <v>0.25</v>
      </c>
      <c r="N485">
        <v>2</v>
      </c>
      <c r="O485">
        <v>0.5</v>
      </c>
      <c r="P485" t="s">
        <v>76</v>
      </c>
      <c r="Q485" t="s">
        <v>76</v>
      </c>
      <c r="R485" t="s">
        <v>76</v>
      </c>
      <c r="S485" t="s">
        <v>76</v>
      </c>
      <c r="X485" t="s">
        <v>76</v>
      </c>
      <c r="Y485" t="s">
        <v>76</v>
      </c>
      <c r="AB485" t="s">
        <v>76</v>
      </c>
      <c r="AC485" t="s">
        <v>76</v>
      </c>
      <c r="AD485" t="s">
        <v>76</v>
      </c>
      <c r="AE485" t="s">
        <v>76</v>
      </c>
      <c r="AF485">
        <v>5</v>
      </c>
      <c r="AG485">
        <v>5</v>
      </c>
      <c r="AH485" t="s">
        <v>76</v>
      </c>
      <c r="AI485" t="s">
        <v>76</v>
      </c>
      <c r="AJ485" t="s">
        <v>76</v>
      </c>
      <c r="AK485" t="s">
        <v>76</v>
      </c>
      <c r="AL485">
        <v>1</v>
      </c>
      <c r="AM485">
        <v>1</v>
      </c>
      <c r="AN485" t="s">
        <v>76</v>
      </c>
      <c r="AO485" t="s">
        <v>76</v>
      </c>
      <c r="AP485" t="s">
        <v>76</v>
      </c>
      <c r="AQ485" t="s">
        <v>76</v>
      </c>
      <c r="AR485">
        <v>24</v>
      </c>
      <c r="AS485">
        <v>3.43</v>
      </c>
    </row>
    <row r="486" spans="1:45" x14ac:dyDescent="0.15">
      <c r="A486" t="s">
        <v>647</v>
      </c>
      <c r="B486">
        <v>790</v>
      </c>
      <c r="C486">
        <v>56.43</v>
      </c>
      <c r="D486">
        <v>3</v>
      </c>
      <c r="E486">
        <v>0.33</v>
      </c>
      <c r="F486">
        <v>5</v>
      </c>
      <c r="G486">
        <v>0.56000000000000005</v>
      </c>
      <c r="H486">
        <v>26</v>
      </c>
      <c r="I486">
        <v>2.89</v>
      </c>
      <c r="J486">
        <v>21</v>
      </c>
      <c r="K486">
        <v>2.33</v>
      </c>
      <c r="L486">
        <v>4</v>
      </c>
      <c r="M486">
        <v>0.44</v>
      </c>
      <c r="N486">
        <v>12</v>
      </c>
      <c r="O486">
        <v>1.33</v>
      </c>
      <c r="P486">
        <v>13</v>
      </c>
      <c r="Q486">
        <v>1.44</v>
      </c>
      <c r="R486">
        <v>3</v>
      </c>
      <c r="S486">
        <v>0.33</v>
      </c>
      <c r="X486" t="s">
        <v>76</v>
      </c>
      <c r="Y486" t="s">
        <v>76</v>
      </c>
      <c r="AB486" t="s">
        <v>76</v>
      </c>
      <c r="AC486" t="s">
        <v>76</v>
      </c>
      <c r="AD486" t="s">
        <v>76</v>
      </c>
      <c r="AE486" t="s">
        <v>76</v>
      </c>
      <c r="AF486">
        <v>3</v>
      </c>
      <c r="AG486">
        <v>3</v>
      </c>
      <c r="AH486" t="s">
        <v>76</v>
      </c>
      <c r="AI486" t="s">
        <v>76</v>
      </c>
      <c r="AJ486" t="s">
        <v>76</v>
      </c>
      <c r="AK486" t="s">
        <v>76</v>
      </c>
      <c r="AL486">
        <v>5</v>
      </c>
      <c r="AM486">
        <v>1</v>
      </c>
      <c r="AN486" t="s">
        <v>76</v>
      </c>
      <c r="AO486" t="s">
        <v>76</v>
      </c>
      <c r="AP486">
        <v>1</v>
      </c>
      <c r="AQ486">
        <v>0.2</v>
      </c>
      <c r="AR486">
        <v>118</v>
      </c>
      <c r="AS486">
        <v>8.43</v>
      </c>
    </row>
    <row r="487" spans="1:45" x14ac:dyDescent="0.15">
      <c r="A487" t="s">
        <v>648</v>
      </c>
      <c r="B487">
        <v>523</v>
      </c>
      <c r="C487">
        <v>65.38</v>
      </c>
      <c r="D487">
        <v>1</v>
      </c>
      <c r="E487">
        <v>0.25</v>
      </c>
      <c r="F487">
        <v>1</v>
      </c>
      <c r="G487">
        <v>0.25</v>
      </c>
      <c r="H487">
        <v>9</v>
      </c>
      <c r="I487">
        <v>2.25</v>
      </c>
      <c r="J487">
        <v>6</v>
      </c>
      <c r="K487">
        <v>1.5</v>
      </c>
      <c r="L487" t="s">
        <v>76</v>
      </c>
      <c r="M487" t="s">
        <v>76</v>
      </c>
      <c r="N487" t="s">
        <v>76</v>
      </c>
      <c r="O487" t="s">
        <v>76</v>
      </c>
      <c r="P487">
        <v>1</v>
      </c>
      <c r="Q487">
        <v>0.25</v>
      </c>
      <c r="R487" t="s">
        <v>76</v>
      </c>
      <c r="S487" t="s">
        <v>76</v>
      </c>
      <c r="X487" t="s">
        <v>76</v>
      </c>
      <c r="Y487" t="s">
        <v>76</v>
      </c>
      <c r="AB487" t="s">
        <v>76</v>
      </c>
      <c r="AC487" t="s">
        <v>76</v>
      </c>
      <c r="AD487" t="s">
        <v>76</v>
      </c>
      <c r="AE487" t="s">
        <v>76</v>
      </c>
      <c r="AF487" t="s">
        <v>76</v>
      </c>
      <c r="AG487" t="s">
        <v>76</v>
      </c>
      <c r="AH487" t="s">
        <v>76</v>
      </c>
      <c r="AI487" t="s">
        <v>76</v>
      </c>
      <c r="AJ487" t="s">
        <v>76</v>
      </c>
      <c r="AK487" t="s">
        <v>76</v>
      </c>
      <c r="AL487">
        <v>5</v>
      </c>
      <c r="AM487">
        <v>5</v>
      </c>
      <c r="AN487" t="s">
        <v>76</v>
      </c>
      <c r="AO487" t="s">
        <v>76</v>
      </c>
      <c r="AP487" t="s">
        <v>76</v>
      </c>
      <c r="AQ487" t="s">
        <v>76</v>
      </c>
      <c r="AR487">
        <v>42</v>
      </c>
      <c r="AS487">
        <v>5.25</v>
      </c>
    </row>
    <row r="488" spans="1:45" x14ac:dyDescent="0.15">
      <c r="A488" t="s">
        <v>649</v>
      </c>
      <c r="B488">
        <v>165</v>
      </c>
      <c r="C488">
        <v>41.25</v>
      </c>
      <c r="D488" t="s">
        <v>76</v>
      </c>
      <c r="E488" t="s">
        <v>76</v>
      </c>
      <c r="F488" t="s">
        <v>76</v>
      </c>
      <c r="G488" t="s">
        <v>76</v>
      </c>
      <c r="H488">
        <v>5</v>
      </c>
      <c r="I488">
        <v>2.5</v>
      </c>
      <c r="J488">
        <v>9</v>
      </c>
      <c r="K488">
        <v>4.5</v>
      </c>
      <c r="L488" t="s">
        <v>76</v>
      </c>
      <c r="M488" t="s">
        <v>76</v>
      </c>
      <c r="N488">
        <v>10</v>
      </c>
      <c r="O488">
        <v>5</v>
      </c>
      <c r="P488" t="s">
        <v>76</v>
      </c>
      <c r="Q488" t="s">
        <v>76</v>
      </c>
      <c r="R488" t="s">
        <v>76</v>
      </c>
      <c r="S488" t="s">
        <v>76</v>
      </c>
      <c r="X488" t="s">
        <v>76</v>
      </c>
      <c r="Y488" t="s">
        <v>76</v>
      </c>
      <c r="AB488" t="s">
        <v>76</v>
      </c>
      <c r="AC488" t="s">
        <v>76</v>
      </c>
      <c r="AD488" t="s">
        <v>172</v>
      </c>
      <c r="AE488" t="s">
        <v>172</v>
      </c>
      <c r="AF488" t="s">
        <v>172</v>
      </c>
      <c r="AG488" t="s">
        <v>172</v>
      </c>
      <c r="AH488" t="s">
        <v>172</v>
      </c>
      <c r="AI488" t="s">
        <v>172</v>
      </c>
      <c r="AJ488" t="s">
        <v>172</v>
      </c>
      <c r="AK488" t="s">
        <v>172</v>
      </c>
      <c r="AL488" t="s">
        <v>172</v>
      </c>
      <c r="AM488" t="s">
        <v>172</v>
      </c>
      <c r="AN488" t="s">
        <v>172</v>
      </c>
      <c r="AO488" t="s">
        <v>172</v>
      </c>
      <c r="AP488" t="s">
        <v>172</v>
      </c>
      <c r="AQ488" t="s">
        <v>172</v>
      </c>
      <c r="AR488">
        <v>35</v>
      </c>
      <c r="AS488">
        <v>8.75</v>
      </c>
    </row>
    <row r="489" spans="1:45" x14ac:dyDescent="0.15">
      <c r="A489" t="s">
        <v>650</v>
      </c>
      <c r="B489">
        <v>642</v>
      </c>
      <c r="C489">
        <v>64.2</v>
      </c>
      <c r="D489" t="s">
        <v>76</v>
      </c>
      <c r="E489" t="s">
        <v>76</v>
      </c>
      <c r="F489">
        <v>2</v>
      </c>
      <c r="G489">
        <v>0.33</v>
      </c>
      <c r="H489">
        <v>12</v>
      </c>
      <c r="I489">
        <v>2</v>
      </c>
      <c r="J489">
        <v>11</v>
      </c>
      <c r="K489">
        <v>1.83</v>
      </c>
      <c r="L489">
        <v>4</v>
      </c>
      <c r="M489">
        <v>0.67</v>
      </c>
      <c r="N489">
        <v>10</v>
      </c>
      <c r="O489">
        <v>1.67</v>
      </c>
      <c r="P489">
        <v>2</v>
      </c>
      <c r="Q489">
        <v>0.33</v>
      </c>
      <c r="R489" t="s">
        <v>76</v>
      </c>
      <c r="S489" t="s">
        <v>76</v>
      </c>
      <c r="X489">
        <v>1</v>
      </c>
      <c r="Y489">
        <v>0.17</v>
      </c>
      <c r="AB489" t="s">
        <v>76</v>
      </c>
      <c r="AC489" t="s">
        <v>76</v>
      </c>
      <c r="AD489" t="s">
        <v>172</v>
      </c>
      <c r="AE489" t="s">
        <v>172</v>
      </c>
      <c r="AF489" t="s">
        <v>172</v>
      </c>
      <c r="AG489" t="s">
        <v>172</v>
      </c>
      <c r="AH489" t="s">
        <v>76</v>
      </c>
      <c r="AI489" t="s">
        <v>76</v>
      </c>
      <c r="AJ489" t="s">
        <v>76</v>
      </c>
      <c r="AK489" t="s">
        <v>76</v>
      </c>
      <c r="AL489" t="s">
        <v>76</v>
      </c>
      <c r="AM489" t="s">
        <v>76</v>
      </c>
      <c r="AN489" t="s">
        <v>76</v>
      </c>
      <c r="AO489" t="s">
        <v>76</v>
      </c>
      <c r="AP489" t="s">
        <v>76</v>
      </c>
      <c r="AQ489" t="s">
        <v>76</v>
      </c>
      <c r="AR489">
        <v>81</v>
      </c>
      <c r="AS489">
        <v>8.1</v>
      </c>
    </row>
    <row r="490" spans="1:45" x14ac:dyDescent="0.15">
      <c r="A490" t="s">
        <v>651</v>
      </c>
      <c r="B490">
        <v>321</v>
      </c>
      <c r="C490">
        <v>80.25</v>
      </c>
      <c r="D490" t="s">
        <v>76</v>
      </c>
      <c r="E490" t="s">
        <v>76</v>
      </c>
      <c r="F490" t="s">
        <v>76</v>
      </c>
      <c r="G490" t="s">
        <v>76</v>
      </c>
      <c r="H490">
        <v>6</v>
      </c>
      <c r="I490">
        <v>3</v>
      </c>
      <c r="J490" t="s">
        <v>76</v>
      </c>
      <c r="K490" t="s">
        <v>76</v>
      </c>
      <c r="L490" t="s">
        <v>76</v>
      </c>
      <c r="M490" t="s">
        <v>76</v>
      </c>
      <c r="N490" t="s">
        <v>76</v>
      </c>
      <c r="O490" t="s">
        <v>76</v>
      </c>
      <c r="P490" t="s">
        <v>76</v>
      </c>
      <c r="Q490" t="s">
        <v>76</v>
      </c>
      <c r="R490" t="s">
        <v>76</v>
      </c>
      <c r="S490" t="s">
        <v>76</v>
      </c>
      <c r="X490" t="s">
        <v>76</v>
      </c>
      <c r="Y490" t="s">
        <v>76</v>
      </c>
      <c r="AB490" t="s">
        <v>76</v>
      </c>
      <c r="AC490" t="s">
        <v>76</v>
      </c>
      <c r="AD490" t="s">
        <v>172</v>
      </c>
      <c r="AE490" t="s">
        <v>172</v>
      </c>
      <c r="AF490" t="s">
        <v>172</v>
      </c>
      <c r="AG490" t="s">
        <v>172</v>
      </c>
      <c r="AH490" t="s">
        <v>172</v>
      </c>
      <c r="AI490" t="s">
        <v>172</v>
      </c>
      <c r="AJ490" t="s">
        <v>172</v>
      </c>
      <c r="AK490" t="s">
        <v>172</v>
      </c>
      <c r="AL490" t="s">
        <v>172</v>
      </c>
      <c r="AM490" t="s">
        <v>172</v>
      </c>
      <c r="AN490" t="s">
        <v>172</v>
      </c>
      <c r="AO490" t="s">
        <v>172</v>
      </c>
      <c r="AP490" t="s">
        <v>172</v>
      </c>
      <c r="AQ490" t="s">
        <v>172</v>
      </c>
      <c r="AR490">
        <v>44</v>
      </c>
      <c r="AS490">
        <v>11</v>
      </c>
    </row>
    <row r="491" spans="1:45" x14ac:dyDescent="0.15">
      <c r="A491" t="s">
        <v>652</v>
      </c>
      <c r="B491">
        <v>108</v>
      </c>
      <c r="C491">
        <v>27</v>
      </c>
      <c r="D491" t="s">
        <v>76</v>
      </c>
      <c r="E491" t="s">
        <v>76</v>
      </c>
      <c r="F491" t="s">
        <v>76</v>
      </c>
      <c r="G491" t="s">
        <v>76</v>
      </c>
      <c r="H491">
        <v>2</v>
      </c>
      <c r="I491">
        <v>1</v>
      </c>
      <c r="J491">
        <v>4</v>
      </c>
      <c r="K491">
        <v>2</v>
      </c>
      <c r="L491" t="s">
        <v>76</v>
      </c>
      <c r="M491" t="s">
        <v>76</v>
      </c>
      <c r="N491">
        <v>11</v>
      </c>
      <c r="O491">
        <v>5.5</v>
      </c>
      <c r="P491" t="s">
        <v>76</v>
      </c>
      <c r="Q491" t="s">
        <v>76</v>
      </c>
      <c r="R491" t="s">
        <v>76</v>
      </c>
      <c r="S491" t="s">
        <v>76</v>
      </c>
      <c r="X491" t="s">
        <v>76</v>
      </c>
      <c r="Y491" t="s">
        <v>76</v>
      </c>
      <c r="AB491" t="s">
        <v>76</v>
      </c>
      <c r="AC491" t="s">
        <v>76</v>
      </c>
      <c r="AD491" t="s">
        <v>76</v>
      </c>
      <c r="AE491" t="s">
        <v>76</v>
      </c>
      <c r="AF491" t="s">
        <v>76</v>
      </c>
      <c r="AG491" t="s">
        <v>76</v>
      </c>
      <c r="AH491" t="s">
        <v>76</v>
      </c>
      <c r="AI491" t="s">
        <v>76</v>
      </c>
      <c r="AJ491" t="s">
        <v>76</v>
      </c>
      <c r="AK491" t="s">
        <v>76</v>
      </c>
      <c r="AL491" t="s">
        <v>76</v>
      </c>
      <c r="AM491" t="s">
        <v>76</v>
      </c>
      <c r="AN491" t="s">
        <v>76</v>
      </c>
      <c r="AO491" t="s">
        <v>76</v>
      </c>
      <c r="AP491" t="s">
        <v>76</v>
      </c>
      <c r="AQ491" t="s">
        <v>76</v>
      </c>
      <c r="AR491">
        <v>12</v>
      </c>
      <c r="AS491">
        <v>3</v>
      </c>
    </row>
    <row r="492" spans="1:45" x14ac:dyDescent="0.15">
      <c r="A492" t="s">
        <v>653</v>
      </c>
      <c r="B492" t="s">
        <v>172</v>
      </c>
      <c r="C492" t="s">
        <v>172</v>
      </c>
      <c r="D492" t="s">
        <v>172</v>
      </c>
      <c r="E492" t="s">
        <v>172</v>
      </c>
      <c r="F492" t="s">
        <v>172</v>
      </c>
      <c r="G492" t="s">
        <v>172</v>
      </c>
      <c r="H492" t="s">
        <v>172</v>
      </c>
      <c r="I492" t="s">
        <v>172</v>
      </c>
      <c r="J492" t="s">
        <v>172</v>
      </c>
      <c r="K492" t="s">
        <v>172</v>
      </c>
      <c r="L492" t="s">
        <v>172</v>
      </c>
      <c r="M492" t="s">
        <v>172</v>
      </c>
      <c r="N492" t="s">
        <v>172</v>
      </c>
      <c r="O492" t="s">
        <v>172</v>
      </c>
      <c r="P492" t="s">
        <v>172</v>
      </c>
      <c r="Q492" t="s">
        <v>172</v>
      </c>
      <c r="R492" t="s">
        <v>172</v>
      </c>
      <c r="S492" t="s">
        <v>172</v>
      </c>
      <c r="X492" t="s">
        <v>172</v>
      </c>
      <c r="Y492" t="s">
        <v>172</v>
      </c>
      <c r="AB492" t="s">
        <v>172</v>
      </c>
      <c r="AC492" t="s">
        <v>172</v>
      </c>
      <c r="AD492" t="s">
        <v>172</v>
      </c>
      <c r="AE492" t="s">
        <v>172</v>
      </c>
      <c r="AF492" t="s">
        <v>172</v>
      </c>
      <c r="AG492" t="s">
        <v>172</v>
      </c>
      <c r="AH492" t="s">
        <v>172</v>
      </c>
      <c r="AI492" t="s">
        <v>172</v>
      </c>
      <c r="AJ492" t="s">
        <v>172</v>
      </c>
      <c r="AK492" t="s">
        <v>172</v>
      </c>
      <c r="AL492" t="s">
        <v>172</v>
      </c>
      <c r="AM492" t="s">
        <v>172</v>
      </c>
      <c r="AN492" t="s">
        <v>172</v>
      </c>
      <c r="AO492" t="s">
        <v>172</v>
      </c>
      <c r="AP492" t="s">
        <v>172</v>
      </c>
      <c r="AQ492" t="s">
        <v>172</v>
      </c>
      <c r="AR492" t="s">
        <v>172</v>
      </c>
      <c r="AS492" t="s">
        <v>172</v>
      </c>
    </row>
    <row r="493" spans="1:45" x14ac:dyDescent="0.15">
      <c r="A493" t="s">
        <v>654</v>
      </c>
      <c r="B493" t="s">
        <v>172</v>
      </c>
      <c r="C493" t="s">
        <v>172</v>
      </c>
      <c r="D493" t="s">
        <v>172</v>
      </c>
      <c r="E493" t="s">
        <v>172</v>
      </c>
      <c r="F493" t="s">
        <v>172</v>
      </c>
      <c r="G493" t="s">
        <v>172</v>
      </c>
      <c r="H493" t="s">
        <v>172</v>
      </c>
      <c r="I493" t="s">
        <v>172</v>
      </c>
      <c r="J493" t="s">
        <v>172</v>
      </c>
      <c r="K493" t="s">
        <v>172</v>
      </c>
      <c r="L493" t="s">
        <v>172</v>
      </c>
      <c r="M493" t="s">
        <v>172</v>
      </c>
      <c r="N493" t="s">
        <v>172</v>
      </c>
      <c r="O493" t="s">
        <v>172</v>
      </c>
      <c r="P493" t="s">
        <v>172</v>
      </c>
      <c r="Q493" t="s">
        <v>172</v>
      </c>
      <c r="R493" t="s">
        <v>172</v>
      </c>
      <c r="S493" t="s">
        <v>172</v>
      </c>
      <c r="X493" t="s">
        <v>172</v>
      </c>
      <c r="Y493" t="s">
        <v>172</v>
      </c>
      <c r="AB493" t="s">
        <v>172</v>
      </c>
      <c r="AC493" t="s">
        <v>172</v>
      </c>
      <c r="AD493" t="s">
        <v>172</v>
      </c>
      <c r="AE493" t="s">
        <v>172</v>
      </c>
      <c r="AF493" t="s">
        <v>172</v>
      </c>
      <c r="AG493" t="s">
        <v>172</v>
      </c>
      <c r="AH493" t="s">
        <v>172</v>
      </c>
      <c r="AI493" t="s">
        <v>172</v>
      </c>
      <c r="AJ493" t="s">
        <v>172</v>
      </c>
      <c r="AK493" t="s">
        <v>172</v>
      </c>
      <c r="AL493" t="s">
        <v>172</v>
      </c>
      <c r="AM493" t="s">
        <v>172</v>
      </c>
      <c r="AN493" t="s">
        <v>172</v>
      </c>
      <c r="AO493" t="s">
        <v>172</v>
      </c>
      <c r="AP493" t="s">
        <v>172</v>
      </c>
      <c r="AQ493" t="s">
        <v>172</v>
      </c>
      <c r="AR493" t="s">
        <v>172</v>
      </c>
      <c r="AS493" t="s">
        <v>172</v>
      </c>
    </row>
    <row r="494" spans="1:45" x14ac:dyDescent="0.15">
      <c r="A494" t="s">
        <v>655</v>
      </c>
      <c r="B494" t="s">
        <v>172</v>
      </c>
      <c r="C494" t="s">
        <v>172</v>
      </c>
      <c r="D494" t="s">
        <v>172</v>
      </c>
      <c r="E494" t="s">
        <v>172</v>
      </c>
      <c r="F494" t="s">
        <v>172</v>
      </c>
      <c r="G494" t="s">
        <v>172</v>
      </c>
      <c r="H494" t="s">
        <v>172</v>
      </c>
      <c r="I494" t="s">
        <v>172</v>
      </c>
      <c r="J494" t="s">
        <v>172</v>
      </c>
      <c r="K494" t="s">
        <v>172</v>
      </c>
      <c r="L494" t="s">
        <v>172</v>
      </c>
      <c r="M494" t="s">
        <v>172</v>
      </c>
      <c r="N494" t="s">
        <v>172</v>
      </c>
      <c r="O494" t="s">
        <v>172</v>
      </c>
      <c r="P494" t="s">
        <v>172</v>
      </c>
      <c r="Q494" t="s">
        <v>172</v>
      </c>
      <c r="R494" t="s">
        <v>172</v>
      </c>
      <c r="S494" t="s">
        <v>172</v>
      </c>
      <c r="X494" t="s">
        <v>172</v>
      </c>
      <c r="Y494" t="s">
        <v>172</v>
      </c>
      <c r="AB494" t="s">
        <v>172</v>
      </c>
      <c r="AC494" t="s">
        <v>172</v>
      </c>
      <c r="AD494" t="s">
        <v>172</v>
      </c>
      <c r="AE494" t="s">
        <v>172</v>
      </c>
      <c r="AF494" t="s">
        <v>172</v>
      </c>
      <c r="AG494" t="s">
        <v>172</v>
      </c>
      <c r="AH494" t="s">
        <v>172</v>
      </c>
      <c r="AI494" t="s">
        <v>172</v>
      </c>
      <c r="AJ494" t="s">
        <v>172</v>
      </c>
      <c r="AK494" t="s">
        <v>172</v>
      </c>
      <c r="AL494" t="s">
        <v>172</v>
      </c>
      <c r="AM494" t="s">
        <v>172</v>
      </c>
      <c r="AN494" t="s">
        <v>172</v>
      </c>
      <c r="AO494" t="s">
        <v>172</v>
      </c>
      <c r="AP494" t="s">
        <v>172</v>
      </c>
      <c r="AQ494" t="s">
        <v>172</v>
      </c>
      <c r="AR494" t="s">
        <v>172</v>
      </c>
      <c r="AS494" t="s">
        <v>172</v>
      </c>
    </row>
    <row r="495" spans="1:45" x14ac:dyDescent="0.15">
      <c r="A495" t="s">
        <v>656</v>
      </c>
      <c r="B495" t="s">
        <v>172</v>
      </c>
      <c r="C495" t="s">
        <v>172</v>
      </c>
      <c r="D495" t="s">
        <v>172</v>
      </c>
      <c r="E495" t="s">
        <v>172</v>
      </c>
      <c r="F495" t="s">
        <v>172</v>
      </c>
      <c r="G495" t="s">
        <v>172</v>
      </c>
      <c r="H495" t="s">
        <v>172</v>
      </c>
      <c r="I495" t="s">
        <v>172</v>
      </c>
      <c r="J495" t="s">
        <v>172</v>
      </c>
      <c r="K495" t="s">
        <v>172</v>
      </c>
      <c r="L495" t="s">
        <v>172</v>
      </c>
      <c r="M495" t="s">
        <v>172</v>
      </c>
      <c r="N495" t="s">
        <v>172</v>
      </c>
      <c r="O495" t="s">
        <v>172</v>
      </c>
      <c r="P495" t="s">
        <v>172</v>
      </c>
      <c r="Q495" t="s">
        <v>172</v>
      </c>
      <c r="R495" t="s">
        <v>172</v>
      </c>
      <c r="S495" t="s">
        <v>172</v>
      </c>
      <c r="X495" t="s">
        <v>172</v>
      </c>
      <c r="Y495" t="s">
        <v>172</v>
      </c>
      <c r="AB495" t="s">
        <v>172</v>
      </c>
      <c r="AC495" t="s">
        <v>172</v>
      </c>
      <c r="AD495" t="s">
        <v>172</v>
      </c>
      <c r="AE495" t="s">
        <v>172</v>
      </c>
      <c r="AF495" t="s">
        <v>172</v>
      </c>
      <c r="AG495" t="s">
        <v>172</v>
      </c>
      <c r="AH495" t="s">
        <v>172</v>
      </c>
      <c r="AI495" t="s">
        <v>172</v>
      </c>
      <c r="AJ495" t="s">
        <v>172</v>
      </c>
      <c r="AK495" t="s">
        <v>172</v>
      </c>
      <c r="AL495" t="s">
        <v>172</v>
      </c>
      <c r="AM495" t="s">
        <v>172</v>
      </c>
      <c r="AN495" t="s">
        <v>172</v>
      </c>
      <c r="AO495" t="s">
        <v>172</v>
      </c>
      <c r="AP495" t="s">
        <v>172</v>
      </c>
      <c r="AQ495" t="s">
        <v>172</v>
      </c>
      <c r="AR495" t="s">
        <v>172</v>
      </c>
      <c r="AS495" t="s">
        <v>172</v>
      </c>
    </row>
    <row r="496" spans="1:45" x14ac:dyDescent="0.15">
      <c r="A496" t="s">
        <v>657</v>
      </c>
      <c r="B496" t="s">
        <v>172</v>
      </c>
      <c r="C496" t="s">
        <v>172</v>
      </c>
      <c r="D496" t="s">
        <v>172</v>
      </c>
      <c r="E496" t="s">
        <v>172</v>
      </c>
      <c r="F496" t="s">
        <v>172</v>
      </c>
      <c r="G496" t="s">
        <v>172</v>
      </c>
      <c r="H496" t="s">
        <v>172</v>
      </c>
      <c r="I496" t="s">
        <v>172</v>
      </c>
      <c r="J496" t="s">
        <v>172</v>
      </c>
      <c r="K496" t="s">
        <v>172</v>
      </c>
      <c r="L496" t="s">
        <v>172</v>
      </c>
      <c r="M496" t="s">
        <v>172</v>
      </c>
      <c r="N496" t="s">
        <v>172</v>
      </c>
      <c r="O496" t="s">
        <v>172</v>
      </c>
      <c r="P496" t="s">
        <v>172</v>
      </c>
      <c r="Q496" t="s">
        <v>172</v>
      </c>
      <c r="R496" t="s">
        <v>172</v>
      </c>
      <c r="S496" t="s">
        <v>172</v>
      </c>
      <c r="X496" t="s">
        <v>172</v>
      </c>
      <c r="Y496" t="s">
        <v>172</v>
      </c>
      <c r="AB496" t="s">
        <v>172</v>
      </c>
      <c r="AC496" t="s">
        <v>172</v>
      </c>
      <c r="AD496" t="s">
        <v>172</v>
      </c>
      <c r="AE496" t="s">
        <v>172</v>
      </c>
      <c r="AF496" t="s">
        <v>172</v>
      </c>
      <c r="AG496" t="s">
        <v>172</v>
      </c>
      <c r="AH496" t="s">
        <v>172</v>
      </c>
      <c r="AI496" t="s">
        <v>172</v>
      </c>
      <c r="AJ496" t="s">
        <v>172</v>
      </c>
      <c r="AK496" t="s">
        <v>172</v>
      </c>
      <c r="AL496" t="s">
        <v>172</v>
      </c>
      <c r="AM496" t="s">
        <v>172</v>
      </c>
      <c r="AN496" t="s">
        <v>172</v>
      </c>
      <c r="AO496" t="s">
        <v>172</v>
      </c>
      <c r="AP496" t="s">
        <v>172</v>
      </c>
      <c r="AQ496" t="s">
        <v>172</v>
      </c>
      <c r="AR496" t="s">
        <v>172</v>
      </c>
      <c r="AS496" t="s">
        <v>172</v>
      </c>
    </row>
    <row r="497" spans="1:45" x14ac:dyDescent="0.15">
      <c r="A497" t="s">
        <v>658</v>
      </c>
      <c r="B497" t="s">
        <v>172</v>
      </c>
      <c r="C497" t="s">
        <v>172</v>
      </c>
      <c r="D497" t="s">
        <v>172</v>
      </c>
      <c r="E497" t="s">
        <v>172</v>
      </c>
      <c r="F497" t="s">
        <v>172</v>
      </c>
      <c r="G497" t="s">
        <v>172</v>
      </c>
      <c r="H497" t="s">
        <v>172</v>
      </c>
      <c r="I497" t="s">
        <v>172</v>
      </c>
      <c r="J497" t="s">
        <v>172</v>
      </c>
      <c r="K497" t="s">
        <v>172</v>
      </c>
      <c r="L497" t="s">
        <v>172</v>
      </c>
      <c r="M497" t="s">
        <v>172</v>
      </c>
      <c r="N497" t="s">
        <v>172</v>
      </c>
      <c r="O497" t="s">
        <v>172</v>
      </c>
      <c r="P497" t="s">
        <v>172</v>
      </c>
      <c r="Q497" t="s">
        <v>172</v>
      </c>
      <c r="R497" t="s">
        <v>172</v>
      </c>
      <c r="S497" t="s">
        <v>172</v>
      </c>
      <c r="X497" t="s">
        <v>172</v>
      </c>
      <c r="Y497" t="s">
        <v>172</v>
      </c>
      <c r="AB497" t="s">
        <v>172</v>
      </c>
      <c r="AC497" t="s">
        <v>172</v>
      </c>
      <c r="AD497" t="s">
        <v>172</v>
      </c>
      <c r="AE497" t="s">
        <v>172</v>
      </c>
      <c r="AF497" t="s">
        <v>172</v>
      </c>
      <c r="AG497" t="s">
        <v>172</v>
      </c>
      <c r="AH497" t="s">
        <v>172</v>
      </c>
      <c r="AI497" t="s">
        <v>172</v>
      </c>
      <c r="AJ497" t="s">
        <v>172</v>
      </c>
      <c r="AK497" t="s">
        <v>172</v>
      </c>
      <c r="AL497" t="s">
        <v>172</v>
      </c>
      <c r="AM497" t="s">
        <v>172</v>
      </c>
      <c r="AN497" t="s">
        <v>172</v>
      </c>
      <c r="AO497" t="s">
        <v>172</v>
      </c>
      <c r="AP497" t="s">
        <v>172</v>
      </c>
      <c r="AQ497" t="s">
        <v>172</v>
      </c>
      <c r="AR497" t="s">
        <v>172</v>
      </c>
      <c r="AS497" t="s">
        <v>172</v>
      </c>
    </row>
    <row r="498" spans="1:45" x14ac:dyDescent="0.15">
      <c r="A498" t="s">
        <v>659</v>
      </c>
      <c r="B498" t="s">
        <v>172</v>
      </c>
      <c r="C498" t="s">
        <v>172</v>
      </c>
      <c r="D498" t="s">
        <v>172</v>
      </c>
      <c r="E498" t="s">
        <v>172</v>
      </c>
      <c r="F498" t="s">
        <v>172</v>
      </c>
      <c r="G498" t="s">
        <v>172</v>
      </c>
      <c r="H498" t="s">
        <v>172</v>
      </c>
      <c r="I498" t="s">
        <v>172</v>
      </c>
      <c r="J498" t="s">
        <v>172</v>
      </c>
      <c r="K498" t="s">
        <v>172</v>
      </c>
      <c r="L498" t="s">
        <v>172</v>
      </c>
      <c r="M498" t="s">
        <v>172</v>
      </c>
      <c r="N498" t="s">
        <v>172</v>
      </c>
      <c r="O498" t="s">
        <v>172</v>
      </c>
      <c r="P498" t="s">
        <v>172</v>
      </c>
      <c r="Q498" t="s">
        <v>172</v>
      </c>
      <c r="R498" t="s">
        <v>172</v>
      </c>
      <c r="S498" t="s">
        <v>172</v>
      </c>
      <c r="X498" t="s">
        <v>172</v>
      </c>
      <c r="Y498" t="s">
        <v>172</v>
      </c>
      <c r="AB498" t="s">
        <v>172</v>
      </c>
      <c r="AC498" t="s">
        <v>172</v>
      </c>
      <c r="AD498" t="s">
        <v>172</v>
      </c>
      <c r="AE498" t="s">
        <v>172</v>
      </c>
      <c r="AF498" t="s">
        <v>172</v>
      </c>
      <c r="AG498" t="s">
        <v>172</v>
      </c>
      <c r="AH498" t="s">
        <v>172</v>
      </c>
      <c r="AI498" t="s">
        <v>172</v>
      </c>
      <c r="AJ498" t="s">
        <v>172</v>
      </c>
      <c r="AK498" t="s">
        <v>172</v>
      </c>
      <c r="AL498" t="s">
        <v>172</v>
      </c>
      <c r="AM498" t="s">
        <v>172</v>
      </c>
      <c r="AN498" t="s">
        <v>172</v>
      </c>
      <c r="AO498" t="s">
        <v>172</v>
      </c>
      <c r="AP498" t="s">
        <v>172</v>
      </c>
      <c r="AQ498" t="s">
        <v>172</v>
      </c>
      <c r="AR498" t="s">
        <v>172</v>
      </c>
      <c r="AS498" t="s">
        <v>172</v>
      </c>
    </row>
    <row r="499" spans="1:45" x14ac:dyDescent="0.15">
      <c r="A499" t="s">
        <v>660</v>
      </c>
      <c r="B499">
        <v>2856</v>
      </c>
      <c r="C499">
        <v>81.599999999999994</v>
      </c>
      <c r="D499">
        <v>4</v>
      </c>
      <c r="E499">
        <v>0.17</v>
      </c>
      <c r="F499">
        <v>6</v>
      </c>
      <c r="G499">
        <v>0.25</v>
      </c>
      <c r="H499">
        <v>55</v>
      </c>
      <c r="I499">
        <v>2.29</v>
      </c>
      <c r="J499">
        <v>187</v>
      </c>
      <c r="K499">
        <v>7.79</v>
      </c>
      <c r="L499">
        <v>4</v>
      </c>
      <c r="M499">
        <v>0.17</v>
      </c>
      <c r="N499">
        <v>8</v>
      </c>
      <c r="O499">
        <v>0.33</v>
      </c>
      <c r="P499" t="s">
        <v>76</v>
      </c>
      <c r="Q499" t="s">
        <v>76</v>
      </c>
      <c r="R499">
        <v>5</v>
      </c>
      <c r="S499">
        <v>0.21</v>
      </c>
      <c r="X499" t="s">
        <v>76</v>
      </c>
      <c r="Y499" t="s">
        <v>76</v>
      </c>
      <c r="AB499" t="s">
        <v>76</v>
      </c>
      <c r="AC499" t="s">
        <v>76</v>
      </c>
      <c r="AD499" t="s">
        <v>76</v>
      </c>
      <c r="AE499" t="s">
        <v>76</v>
      </c>
      <c r="AF499">
        <v>1</v>
      </c>
      <c r="AG499">
        <v>0.17</v>
      </c>
      <c r="AH499" t="s">
        <v>76</v>
      </c>
      <c r="AI499" t="s">
        <v>76</v>
      </c>
      <c r="AJ499" t="s">
        <v>76</v>
      </c>
      <c r="AK499" t="s">
        <v>76</v>
      </c>
      <c r="AL499">
        <v>12</v>
      </c>
      <c r="AM499">
        <v>6</v>
      </c>
      <c r="AN499" t="s">
        <v>76</v>
      </c>
      <c r="AO499" t="s">
        <v>76</v>
      </c>
      <c r="AP499" t="s">
        <v>76</v>
      </c>
      <c r="AQ499" t="s">
        <v>76</v>
      </c>
      <c r="AR499">
        <v>104</v>
      </c>
      <c r="AS499">
        <v>2.97</v>
      </c>
    </row>
    <row r="500" spans="1:45" x14ac:dyDescent="0.15">
      <c r="A500" t="s">
        <v>661</v>
      </c>
      <c r="B500">
        <v>4793</v>
      </c>
      <c r="C500">
        <v>93.98</v>
      </c>
      <c r="D500">
        <v>11</v>
      </c>
      <c r="E500">
        <v>0.38</v>
      </c>
      <c r="F500">
        <v>8</v>
      </c>
      <c r="G500">
        <v>0.28000000000000003</v>
      </c>
      <c r="H500">
        <v>130</v>
      </c>
      <c r="I500">
        <v>4.4800000000000004</v>
      </c>
      <c r="J500">
        <v>132</v>
      </c>
      <c r="K500">
        <v>4.55</v>
      </c>
      <c r="L500">
        <v>21</v>
      </c>
      <c r="M500">
        <v>0.72</v>
      </c>
      <c r="N500">
        <v>17</v>
      </c>
      <c r="O500">
        <v>0.59</v>
      </c>
      <c r="P500">
        <v>8</v>
      </c>
      <c r="Q500">
        <v>0.28000000000000003</v>
      </c>
      <c r="R500">
        <v>8</v>
      </c>
      <c r="S500">
        <v>0.28000000000000003</v>
      </c>
      <c r="X500" t="s">
        <v>76</v>
      </c>
      <c r="Y500" t="s">
        <v>76</v>
      </c>
      <c r="AB500">
        <v>1</v>
      </c>
      <c r="AC500">
        <v>0.03</v>
      </c>
      <c r="AD500" t="s">
        <v>76</v>
      </c>
      <c r="AE500" t="s">
        <v>76</v>
      </c>
      <c r="AF500">
        <v>3</v>
      </c>
      <c r="AG500">
        <v>0.43</v>
      </c>
      <c r="AH500" t="s">
        <v>76</v>
      </c>
      <c r="AI500" t="s">
        <v>76</v>
      </c>
      <c r="AJ500" t="s">
        <v>76</v>
      </c>
      <c r="AK500" t="s">
        <v>76</v>
      </c>
      <c r="AL500">
        <v>8</v>
      </c>
      <c r="AM500">
        <v>4</v>
      </c>
      <c r="AN500" t="s">
        <v>76</v>
      </c>
      <c r="AO500" t="s">
        <v>76</v>
      </c>
      <c r="AP500" t="s">
        <v>76</v>
      </c>
      <c r="AQ500" t="s">
        <v>76</v>
      </c>
      <c r="AR500">
        <v>172</v>
      </c>
      <c r="AS500">
        <v>3.37</v>
      </c>
    </row>
    <row r="501" spans="1:45" x14ac:dyDescent="0.15">
      <c r="A501" t="s">
        <v>662</v>
      </c>
      <c r="B501">
        <v>531</v>
      </c>
      <c r="C501">
        <v>48.27</v>
      </c>
      <c r="D501">
        <v>1</v>
      </c>
      <c r="E501">
        <v>0.17</v>
      </c>
      <c r="F501">
        <v>7</v>
      </c>
      <c r="G501">
        <v>1.17</v>
      </c>
      <c r="H501">
        <v>5</v>
      </c>
      <c r="I501">
        <v>0.83</v>
      </c>
      <c r="J501">
        <v>45</v>
      </c>
      <c r="K501">
        <v>7.5</v>
      </c>
      <c r="L501">
        <v>3</v>
      </c>
      <c r="M501">
        <v>0.5</v>
      </c>
      <c r="N501">
        <v>2</v>
      </c>
      <c r="O501">
        <v>0.33</v>
      </c>
      <c r="P501" t="s">
        <v>76</v>
      </c>
      <c r="Q501" t="s">
        <v>76</v>
      </c>
      <c r="R501">
        <v>2</v>
      </c>
      <c r="S501">
        <v>0.33</v>
      </c>
      <c r="X501" t="s">
        <v>76</v>
      </c>
      <c r="Y501" t="s">
        <v>76</v>
      </c>
      <c r="AB501" t="s">
        <v>76</v>
      </c>
      <c r="AC501" t="s">
        <v>76</v>
      </c>
      <c r="AD501" t="s">
        <v>76</v>
      </c>
      <c r="AE501" t="s">
        <v>76</v>
      </c>
      <c r="AF501">
        <v>6</v>
      </c>
      <c r="AG501">
        <v>6</v>
      </c>
      <c r="AH501" t="s">
        <v>76</v>
      </c>
      <c r="AI501" t="s">
        <v>76</v>
      </c>
      <c r="AJ501" t="s">
        <v>76</v>
      </c>
      <c r="AK501" t="s">
        <v>76</v>
      </c>
      <c r="AL501">
        <v>2</v>
      </c>
      <c r="AM501">
        <v>2</v>
      </c>
      <c r="AN501" t="s">
        <v>76</v>
      </c>
      <c r="AO501" t="s">
        <v>76</v>
      </c>
      <c r="AP501" t="s">
        <v>76</v>
      </c>
      <c r="AQ501" t="s">
        <v>76</v>
      </c>
      <c r="AR501">
        <v>14</v>
      </c>
      <c r="AS501">
        <v>1.27</v>
      </c>
    </row>
    <row r="502" spans="1:45" x14ac:dyDescent="0.15">
      <c r="A502" t="s">
        <v>663</v>
      </c>
      <c r="B502">
        <v>1137</v>
      </c>
      <c r="C502">
        <v>94.75</v>
      </c>
      <c r="D502" t="s">
        <v>76</v>
      </c>
      <c r="E502" t="s">
        <v>76</v>
      </c>
      <c r="F502">
        <v>2</v>
      </c>
      <c r="G502">
        <v>0.28999999999999998</v>
      </c>
      <c r="H502">
        <v>15</v>
      </c>
      <c r="I502">
        <v>2.14</v>
      </c>
      <c r="J502">
        <v>25</v>
      </c>
      <c r="K502">
        <v>3.57</v>
      </c>
      <c r="L502">
        <v>7</v>
      </c>
      <c r="M502">
        <v>1</v>
      </c>
      <c r="N502">
        <v>7</v>
      </c>
      <c r="O502">
        <v>1</v>
      </c>
      <c r="P502" t="s">
        <v>76</v>
      </c>
      <c r="Q502" t="s">
        <v>76</v>
      </c>
      <c r="R502">
        <v>3</v>
      </c>
      <c r="S502">
        <v>0.43</v>
      </c>
      <c r="X502" t="s">
        <v>76</v>
      </c>
      <c r="Y502" t="s">
        <v>76</v>
      </c>
      <c r="AB502" t="s">
        <v>76</v>
      </c>
      <c r="AC502" t="s">
        <v>76</v>
      </c>
      <c r="AD502" t="s">
        <v>76</v>
      </c>
      <c r="AE502" t="s">
        <v>76</v>
      </c>
      <c r="AF502" t="s">
        <v>76</v>
      </c>
      <c r="AG502" t="s">
        <v>76</v>
      </c>
      <c r="AH502" t="s">
        <v>76</v>
      </c>
      <c r="AI502" t="s">
        <v>76</v>
      </c>
      <c r="AJ502" t="s">
        <v>76</v>
      </c>
      <c r="AK502" t="s">
        <v>76</v>
      </c>
      <c r="AL502" t="s">
        <v>76</v>
      </c>
      <c r="AM502" t="s">
        <v>76</v>
      </c>
      <c r="AN502" t="s">
        <v>76</v>
      </c>
      <c r="AO502" t="s">
        <v>76</v>
      </c>
      <c r="AP502" t="s">
        <v>76</v>
      </c>
      <c r="AQ502" t="s">
        <v>76</v>
      </c>
      <c r="AR502">
        <v>41</v>
      </c>
      <c r="AS502">
        <v>3.42</v>
      </c>
    </row>
    <row r="503" spans="1:45" x14ac:dyDescent="0.15">
      <c r="A503" t="s">
        <v>664</v>
      </c>
      <c r="B503">
        <v>865</v>
      </c>
      <c r="C503">
        <v>72.08</v>
      </c>
      <c r="D503" t="s">
        <v>76</v>
      </c>
      <c r="E503" t="s">
        <v>76</v>
      </c>
      <c r="F503">
        <v>1</v>
      </c>
      <c r="G503">
        <v>0.14000000000000001</v>
      </c>
      <c r="H503">
        <v>40</v>
      </c>
      <c r="I503">
        <v>5.71</v>
      </c>
      <c r="J503">
        <v>37</v>
      </c>
      <c r="K503">
        <v>5.29</v>
      </c>
      <c r="L503">
        <v>1</v>
      </c>
      <c r="M503">
        <v>0.14000000000000001</v>
      </c>
      <c r="N503">
        <v>8</v>
      </c>
      <c r="O503">
        <v>1.1399999999999999</v>
      </c>
      <c r="P503" t="s">
        <v>76</v>
      </c>
      <c r="Q503" t="s">
        <v>76</v>
      </c>
      <c r="R503">
        <v>2</v>
      </c>
      <c r="S503">
        <v>0.28999999999999998</v>
      </c>
      <c r="X503" t="s">
        <v>76</v>
      </c>
      <c r="Y503" t="s">
        <v>76</v>
      </c>
      <c r="AB503" t="s">
        <v>76</v>
      </c>
      <c r="AC503" t="s">
        <v>76</v>
      </c>
      <c r="AD503" t="s">
        <v>76</v>
      </c>
      <c r="AE503" t="s">
        <v>76</v>
      </c>
      <c r="AF503" t="s">
        <v>76</v>
      </c>
      <c r="AG503" t="s">
        <v>76</v>
      </c>
      <c r="AH503" t="s">
        <v>76</v>
      </c>
      <c r="AI503" t="s">
        <v>76</v>
      </c>
      <c r="AJ503" t="s">
        <v>76</v>
      </c>
      <c r="AK503" t="s">
        <v>76</v>
      </c>
      <c r="AL503">
        <v>3</v>
      </c>
      <c r="AM503">
        <v>3</v>
      </c>
      <c r="AN503" t="s">
        <v>76</v>
      </c>
      <c r="AO503" t="s">
        <v>76</v>
      </c>
      <c r="AP503" t="s">
        <v>76</v>
      </c>
      <c r="AQ503" t="s">
        <v>76</v>
      </c>
      <c r="AR503">
        <v>16</v>
      </c>
      <c r="AS503">
        <v>1.33</v>
      </c>
    </row>
    <row r="504" spans="1:45" x14ac:dyDescent="0.15">
      <c r="A504" t="s">
        <v>665</v>
      </c>
      <c r="B504">
        <v>1604</v>
      </c>
      <c r="C504">
        <v>100.25</v>
      </c>
      <c r="D504">
        <v>4</v>
      </c>
      <c r="E504">
        <v>0.4</v>
      </c>
      <c r="F504">
        <v>19</v>
      </c>
      <c r="G504">
        <v>1.9</v>
      </c>
      <c r="H504">
        <v>36</v>
      </c>
      <c r="I504">
        <v>3.6</v>
      </c>
      <c r="J504">
        <v>73</v>
      </c>
      <c r="K504">
        <v>7.3</v>
      </c>
      <c r="L504">
        <v>10</v>
      </c>
      <c r="M504">
        <v>1</v>
      </c>
      <c r="N504">
        <v>3</v>
      </c>
      <c r="O504">
        <v>0.3</v>
      </c>
      <c r="P504">
        <v>3</v>
      </c>
      <c r="Q504">
        <v>0.3</v>
      </c>
      <c r="R504">
        <v>2</v>
      </c>
      <c r="S504">
        <v>0.2</v>
      </c>
      <c r="X504" t="s">
        <v>76</v>
      </c>
      <c r="Y504" t="s">
        <v>76</v>
      </c>
      <c r="AB504" t="s">
        <v>76</v>
      </c>
      <c r="AC504" t="s">
        <v>76</v>
      </c>
      <c r="AD504" t="s">
        <v>76</v>
      </c>
      <c r="AE504" t="s">
        <v>76</v>
      </c>
      <c r="AF504" t="s">
        <v>76</v>
      </c>
      <c r="AG504" t="s">
        <v>76</v>
      </c>
      <c r="AH504" t="s">
        <v>76</v>
      </c>
      <c r="AI504" t="s">
        <v>76</v>
      </c>
      <c r="AJ504" t="s">
        <v>76</v>
      </c>
      <c r="AK504" t="s">
        <v>76</v>
      </c>
      <c r="AL504" t="s">
        <v>76</v>
      </c>
      <c r="AM504" t="s">
        <v>76</v>
      </c>
      <c r="AN504" t="s">
        <v>76</v>
      </c>
      <c r="AO504" t="s">
        <v>76</v>
      </c>
      <c r="AP504" t="s">
        <v>76</v>
      </c>
      <c r="AQ504" t="s">
        <v>76</v>
      </c>
      <c r="AR504">
        <v>69</v>
      </c>
      <c r="AS504">
        <v>4.3099999999999996</v>
      </c>
    </row>
    <row r="505" spans="1:45" x14ac:dyDescent="0.15">
      <c r="A505" t="s">
        <v>666</v>
      </c>
      <c r="B505">
        <v>636</v>
      </c>
      <c r="C505">
        <v>106</v>
      </c>
      <c r="D505">
        <v>1</v>
      </c>
      <c r="E505">
        <v>0.25</v>
      </c>
      <c r="F505">
        <v>1</v>
      </c>
      <c r="G505">
        <v>0.25</v>
      </c>
      <c r="H505">
        <v>32</v>
      </c>
      <c r="I505">
        <v>8</v>
      </c>
      <c r="J505">
        <v>17</v>
      </c>
      <c r="K505">
        <v>4.25</v>
      </c>
      <c r="L505">
        <v>1</v>
      </c>
      <c r="M505">
        <v>0.25</v>
      </c>
      <c r="N505">
        <v>1</v>
      </c>
      <c r="O505">
        <v>0.25</v>
      </c>
      <c r="P505">
        <v>7</v>
      </c>
      <c r="Q505">
        <v>1.75</v>
      </c>
      <c r="R505">
        <v>1</v>
      </c>
      <c r="S505">
        <v>0.25</v>
      </c>
      <c r="X505" t="s">
        <v>76</v>
      </c>
      <c r="Y505" t="s">
        <v>76</v>
      </c>
      <c r="AB505" t="s">
        <v>76</v>
      </c>
      <c r="AC505" t="s">
        <v>76</v>
      </c>
      <c r="AD505" t="s">
        <v>76</v>
      </c>
      <c r="AE505" t="s">
        <v>76</v>
      </c>
      <c r="AF505" t="s">
        <v>76</v>
      </c>
      <c r="AG505" t="s">
        <v>76</v>
      </c>
      <c r="AH505" t="s">
        <v>172</v>
      </c>
      <c r="AI505" t="s">
        <v>172</v>
      </c>
      <c r="AJ505" t="s">
        <v>172</v>
      </c>
      <c r="AK505" t="s">
        <v>172</v>
      </c>
      <c r="AL505" t="s">
        <v>172</v>
      </c>
      <c r="AM505" t="s">
        <v>172</v>
      </c>
      <c r="AN505" t="s">
        <v>172</v>
      </c>
      <c r="AO505" t="s">
        <v>172</v>
      </c>
      <c r="AP505" t="s">
        <v>172</v>
      </c>
      <c r="AQ505" t="s">
        <v>172</v>
      </c>
      <c r="AR505">
        <v>18</v>
      </c>
      <c r="AS505">
        <v>3</v>
      </c>
    </row>
    <row r="506" spans="1:45" x14ac:dyDescent="0.15">
      <c r="A506" t="s">
        <v>667</v>
      </c>
      <c r="B506">
        <v>240</v>
      </c>
      <c r="C506">
        <v>34.29</v>
      </c>
      <c r="D506" t="s">
        <v>76</v>
      </c>
      <c r="E506" t="s">
        <v>76</v>
      </c>
      <c r="F506" t="s">
        <v>76</v>
      </c>
      <c r="G506" t="s">
        <v>76</v>
      </c>
      <c r="H506">
        <v>4</v>
      </c>
      <c r="I506">
        <v>1</v>
      </c>
      <c r="J506">
        <v>35</v>
      </c>
      <c r="K506">
        <v>8.75</v>
      </c>
      <c r="L506" t="s">
        <v>76</v>
      </c>
      <c r="M506" t="s">
        <v>76</v>
      </c>
      <c r="N506" t="s">
        <v>76</v>
      </c>
      <c r="O506" t="s">
        <v>76</v>
      </c>
      <c r="P506" t="s">
        <v>76</v>
      </c>
      <c r="Q506" t="s">
        <v>76</v>
      </c>
      <c r="R506">
        <v>1</v>
      </c>
      <c r="S506">
        <v>0.25</v>
      </c>
      <c r="X506" t="s">
        <v>76</v>
      </c>
      <c r="Y506" t="s">
        <v>76</v>
      </c>
      <c r="AB506" t="s">
        <v>76</v>
      </c>
      <c r="AC506" t="s">
        <v>76</v>
      </c>
      <c r="AD506" t="s">
        <v>76</v>
      </c>
      <c r="AE506" t="s">
        <v>76</v>
      </c>
      <c r="AF506" t="s">
        <v>76</v>
      </c>
      <c r="AG506" t="s">
        <v>76</v>
      </c>
      <c r="AH506" t="s">
        <v>76</v>
      </c>
      <c r="AI506" t="s">
        <v>76</v>
      </c>
      <c r="AJ506" t="s">
        <v>76</v>
      </c>
      <c r="AK506" t="s">
        <v>76</v>
      </c>
      <c r="AL506" t="s">
        <v>76</v>
      </c>
      <c r="AM506" t="s">
        <v>76</v>
      </c>
      <c r="AN506" t="s">
        <v>76</v>
      </c>
      <c r="AO506" t="s">
        <v>76</v>
      </c>
      <c r="AP506" t="s">
        <v>76</v>
      </c>
      <c r="AQ506" t="s">
        <v>76</v>
      </c>
      <c r="AR506">
        <v>24</v>
      </c>
      <c r="AS506">
        <v>3.43</v>
      </c>
    </row>
    <row r="507" spans="1:45" x14ac:dyDescent="0.15">
      <c r="A507" t="s">
        <v>668</v>
      </c>
      <c r="B507">
        <v>458</v>
      </c>
      <c r="C507">
        <v>57.25</v>
      </c>
      <c r="D507" t="s">
        <v>76</v>
      </c>
      <c r="E507" t="s">
        <v>76</v>
      </c>
      <c r="F507">
        <v>3</v>
      </c>
      <c r="G507">
        <v>0.6</v>
      </c>
      <c r="H507">
        <v>28</v>
      </c>
      <c r="I507">
        <v>5.6</v>
      </c>
      <c r="J507">
        <v>31</v>
      </c>
      <c r="K507">
        <v>6.2</v>
      </c>
      <c r="L507">
        <v>2</v>
      </c>
      <c r="M507">
        <v>0.4</v>
      </c>
      <c r="N507">
        <v>10</v>
      </c>
      <c r="O507">
        <v>2</v>
      </c>
      <c r="P507">
        <v>7</v>
      </c>
      <c r="Q507">
        <v>1.4</v>
      </c>
      <c r="R507">
        <v>3</v>
      </c>
      <c r="S507">
        <v>0.6</v>
      </c>
      <c r="X507" t="s">
        <v>76</v>
      </c>
      <c r="Y507" t="s">
        <v>76</v>
      </c>
      <c r="AB507" t="s">
        <v>76</v>
      </c>
      <c r="AC507" t="s">
        <v>76</v>
      </c>
      <c r="AD507" t="s">
        <v>172</v>
      </c>
      <c r="AE507" t="s">
        <v>172</v>
      </c>
      <c r="AF507" t="s">
        <v>172</v>
      </c>
      <c r="AG507" t="s">
        <v>172</v>
      </c>
      <c r="AH507" t="s">
        <v>76</v>
      </c>
      <c r="AI507" t="s">
        <v>76</v>
      </c>
      <c r="AJ507" t="s">
        <v>76</v>
      </c>
      <c r="AK507" t="s">
        <v>76</v>
      </c>
      <c r="AL507">
        <v>5</v>
      </c>
      <c r="AM507">
        <v>5</v>
      </c>
      <c r="AN507" t="s">
        <v>76</v>
      </c>
      <c r="AO507" t="s">
        <v>76</v>
      </c>
      <c r="AP507" t="s">
        <v>76</v>
      </c>
      <c r="AQ507" t="s">
        <v>76</v>
      </c>
      <c r="AR507">
        <v>20</v>
      </c>
      <c r="AS507">
        <v>2.5</v>
      </c>
    </row>
    <row r="508" spans="1:45" x14ac:dyDescent="0.15">
      <c r="A508" t="s">
        <v>669</v>
      </c>
      <c r="B508">
        <v>1658</v>
      </c>
      <c r="C508">
        <v>82.9</v>
      </c>
      <c r="D508" t="s">
        <v>76</v>
      </c>
      <c r="E508" t="s">
        <v>76</v>
      </c>
      <c r="F508">
        <v>4</v>
      </c>
      <c r="G508">
        <v>0.33</v>
      </c>
      <c r="H508">
        <v>17</v>
      </c>
      <c r="I508">
        <v>1.42</v>
      </c>
      <c r="J508">
        <v>87</v>
      </c>
      <c r="K508">
        <v>7.25</v>
      </c>
      <c r="L508">
        <v>5</v>
      </c>
      <c r="M508">
        <v>0.42</v>
      </c>
      <c r="N508">
        <v>11</v>
      </c>
      <c r="O508">
        <v>0.92</v>
      </c>
      <c r="P508" t="s">
        <v>76</v>
      </c>
      <c r="Q508" t="s">
        <v>76</v>
      </c>
      <c r="R508">
        <v>6</v>
      </c>
      <c r="S508">
        <v>0.5</v>
      </c>
      <c r="X508" t="s">
        <v>76</v>
      </c>
      <c r="Y508" t="s">
        <v>76</v>
      </c>
      <c r="AB508">
        <v>2</v>
      </c>
      <c r="AC508">
        <v>0.17</v>
      </c>
      <c r="AD508" t="s">
        <v>76</v>
      </c>
      <c r="AE508" t="s">
        <v>76</v>
      </c>
      <c r="AF508" t="s">
        <v>76</v>
      </c>
      <c r="AG508" t="s">
        <v>76</v>
      </c>
      <c r="AH508" t="s">
        <v>76</v>
      </c>
      <c r="AI508" t="s">
        <v>76</v>
      </c>
      <c r="AJ508" t="s">
        <v>76</v>
      </c>
      <c r="AK508" t="s">
        <v>76</v>
      </c>
      <c r="AL508" t="s">
        <v>76</v>
      </c>
      <c r="AM508" t="s">
        <v>76</v>
      </c>
      <c r="AN508" t="s">
        <v>76</v>
      </c>
      <c r="AO508" t="s">
        <v>76</v>
      </c>
      <c r="AP508" t="s">
        <v>76</v>
      </c>
      <c r="AQ508" t="s">
        <v>76</v>
      </c>
      <c r="AR508">
        <v>60</v>
      </c>
      <c r="AS508">
        <v>3</v>
      </c>
    </row>
    <row r="509" spans="1:45" x14ac:dyDescent="0.15">
      <c r="A509" t="s">
        <v>670</v>
      </c>
      <c r="B509">
        <v>472</v>
      </c>
      <c r="C509">
        <v>59</v>
      </c>
      <c r="D509">
        <v>1</v>
      </c>
      <c r="E509">
        <v>0.2</v>
      </c>
      <c r="F509" t="s">
        <v>76</v>
      </c>
      <c r="G509" t="s">
        <v>76</v>
      </c>
      <c r="H509">
        <v>11</v>
      </c>
      <c r="I509">
        <v>2.2000000000000002</v>
      </c>
      <c r="J509">
        <v>23</v>
      </c>
      <c r="K509">
        <v>4.5999999999999996</v>
      </c>
      <c r="L509" t="s">
        <v>76</v>
      </c>
      <c r="M509" t="s">
        <v>76</v>
      </c>
      <c r="N509">
        <v>1</v>
      </c>
      <c r="O509">
        <v>0.2</v>
      </c>
      <c r="P509" t="s">
        <v>76</v>
      </c>
      <c r="Q509" t="s">
        <v>76</v>
      </c>
      <c r="R509">
        <v>5</v>
      </c>
      <c r="S509">
        <v>1</v>
      </c>
      <c r="X509" t="s">
        <v>76</v>
      </c>
      <c r="Y509" t="s">
        <v>76</v>
      </c>
      <c r="AB509">
        <v>1</v>
      </c>
      <c r="AC509">
        <v>0.2</v>
      </c>
      <c r="AD509" t="s">
        <v>76</v>
      </c>
      <c r="AE509" t="s">
        <v>76</v>
      </c>
      <c r="AF509" t="s">
        <v>76</v>
      </c>
      <c r="AG509" t="s">
        <v>76</v>
      </c>
      <c r="AH509" t="s">
        <v>76</v>
      </c>
      <c r="AI509" t="s">
        <v>76</v>
      </c>
      <c r="AJ509" t="s">
        <v>76</v>
      </c>
      <c r="AK509" t="s">
        <v>76</v>
      </c>
      <c r="AL509" t="s">
        <v>76</v>
      </c>
      <c r="AM509" t="s">
        <v>76</v>
      </c>
      <c r="AN509" t="s">
        <v>76</v>
      </c>
      <c r="AO509" t="s">
        <v>76</v>
      </c>
      <c r="AP509" t="s">
        <v>76</v>
      </c>
      <c r="AQ509" t="s">
        <v>76</v>
      </c>
      <c r="AR509">
        <v>29</v>
      </c>
      <c r="AS509">
        <v>3.63</v>
      </c>
    </row>
    <row r="510" spans="1:45" x14ac:dyDescent="0.15">
      <c r="A510" t="s">
        <v>671</v>
      </c>
      <c r="B510">
        <v>776</v>
      </c>
      <c r="C510">
        <v>64.67</v>
      </c>
      <c r="D510">
        <v>8</v>
      </c>
      <c r="E510">
        <v>1.1399999999999999</v>
      </c>
      <c r="F510" t="s">
        <v>76</v>
      </c>
      <c r="G510" t="s">
        <v>76</v>
      </c>
      <c r="H510">
        <v>4</v>
      </c>
      <c r="I510">
        <v>0.56999999999999995</v>
      </c>
      <c r="J510">
        <v>47</v>
      </c>
      <c r="K510">
        <v>6.71</v>
      </c>
      <c r="L510">
        <v>1</v>
      </c>
      <c r="M510">
        <v>0.14000000000000001</v>
      </c>
      <c r="N510">
        <v>2</v>
      </c>
      <c r="O510">
        <v>0.28999999999999998</v>
      </c>
      <c r="P510" t="s">
        <v>76</v>
      </c>
      <c r="Q510" t="s">
        <v>76</v>
      </c>
      <c r="R510">
        <v>1</v>
      </c>
      <c r="S510">
        <v>0.14000000000000001</v>
      </c>
      <c r="X510" t="s">
        <v>76</v>
      </c>
      <c r="Y510" t="s">
        <v>76</v>
      </c>
      <c r="AB510" t="s">
        <v>76</v>
      </c>
      <c r="AC510" t="s">
        <v>76</v>
      </c>
      <c r="AD510" t="s">
        <v>76</v>
      </c>
      <c r="AE510" t="s">
        <v>76</v>
      </c>
      <c r="AF510" t="s">
        <v>76</v>
      </c>
      <c r="AG510" t="s">
        <v>76</v>
      </c>
      <c r="AH510" t="s">
        <v>76</v>
      </c>
      <c r="AI510" t="s">
        <v>76</v>
      </c>
      <c r="AJ510">
        <v>1</v>
      </c>
      <c r="AK510">
        <v>0.5</v>
      </c>
      <c r="AL510" t="s">
        <v>76</v>
      </c>
      <c r="AM510" t="s">
        <v>76</v>
      </c>
      <c r="AN510" t="s">
        <v>76</v>
      </c>
      <c r="AO510" t="s">
        <v>76</v>
      </c>
      <c r="AP510" t="s">
        <v>76</v>
      </c>
      <c r="AQ510" t="s">
        <v>76</v>
      </c>
      <c r="AR510">
        <v>32</v>
      </c>
      <c r="AS510">
        <v>2.67</v>
      </c>
    </row>
    <row r="511" spans="1:45" x14ac:dyDescent="0.15">
      <c r="A511" t="s">
        <v>672</v>
      </c>
      <c r="B511">
        <v>317</v>
      </c>
      <c r="C511">
        <v>63.4</v>
      </c>
      <c r="D511" t="s">
        <v>76</v>
      </c>
      <c r="E511" t="s">
        <v>76</v>
      </c>
      <c r="F511">
        <v>5</v>
      </c>
      <c r="G511">
        <v>1.67</v>
      </c>
      <c r="H511">
        <v>3</v>
      </c>
      <c r="I511">
        <v>1</v>
      </c>
      <c r="J511">
        <v>15</v>
      </c>
      <c r="K511">
        <v>5</v>
      </c>
      <c r="L511" t="s">
        <v>76</v>
      </c>
      <c r="M511" t="s">
        <v>76</v>
      </c>
      <c r="N511">
        <v>2</v>
      </c>
      <c r="O511">
        <v>0.67</v>
      </c>
      <c r="P511" t="s">
        <v>76</v>
      </c>
      <c r="Q511" t="s">
        <v>76</v>
      </c>
      <c r="R511">
        <v>1</v>
      </c>
      <c r="S511">
        <v>0.33</v>
      </c>
      <c r="X511">
        <v>3</v>
      </c>
      <c r="Y511">
        <v>1</v>
      </c>
      <c r="AB511" t="s">
        <v>76</v>
      </c>
      <c r="AC511" t="s">
        <v>76</v>
      </c>
      <c r="AD511" t="s">
        <v>172</v>
      </c>
      <c r="AE511" t="s">
        <v>172</v>
      </c>
      <c r="AF511" t="s">
        <v>172</v>
      </c>
      <c r="AG511" t="s">
        <v>172</v>
      </c>
      <c r="AH511" t="s">
        <v>76</v>
      </c>
      <c r="AI511" t="s">
        <v>76</v>
      </c>
      <c r="AJ511" t="s">
        <v>76</v>
      </c>
      <c r="AK511" t="s">
        <v>76</v>
      </c>
      <c r="AL511">
        <v>1</v>
      </c>
      <c r="AM511">
        <v>1</v>
      </c>
      <c r="AN511" t="s">
        <v>76</v>
      </c>
      <c r="AO511" t="s">
        <v>76</v>
      </c>
      <c r="AP511" t="s">
        <v>76</v>
      </c>
      <c r="AQ511" t="s">
        <v>76</v>
      </c>
      <c r="AR511">
        <v>32</v>
      </c>
      <c r="AS511">
        <v>6.4</v>
      </c>
    </row>
    <row r="512" spans="1:45" x14ac:dyDescent="0.15">
      <c r="A512" t="s">
        <v>673</v>
      </c>
      <c r="B512">
        <v>487</v>
      </c>
      <c r="C512">
        <v>69.569999999999993</v>
      </c>
      <c r="D512" t="s">
        <v>76</v>
      </c>
      <c r="E512" t="s">
        <v>76</v>
      </c>
      <c r="F512">
        <v>2</v>
      </c>
      <c r="G512">
        <v>0.5</v>
      </c>
      <c r="H512">
        <v>21</v>
      </c>
      <c r="I512">
        <v>5.25</v>
      </c>
      <c r="J512">
        <v>21</v>
      </c>
      <c r="K512">
        <v>5.25</v>
      </c>
      <c r="L512" t="s">
        <v>76</v>
      </c>
      <c r="M512" t="s">
        <v>76</v>
      </c>
      <c r="N512">
        <v>1</v>
      </c>
      <c r="O512">
        <v>0.25</v>
      </c>
      <c r="P512" t="s">
        <v>76</v>
      </c>
      <c r="Q512" t="s">
        <v>76</v>
      </c>
      <c r="R512">
        <v>1</v>
      </c>
      <c r="S512">
        <v>0.25</v>
      </c>
      <c r="X512" t="s">
        <v>76</v>
      </c>
      <c r="Y512" t="s">
        <v>76</v>
      </c>
      <c r="AB512">
        <v>1</v>
      </c>
      <c r="AC512">
        <v>0.25</v>
      </c>
      <c r="AD512" t="s">
        <v>76</v>
      </c>
      <c r="AE512" t="s">
        <v>76</v>
      </c>
      <c r="AF512" t="s">
        <v>76</v>
      </c>
      <c r="AG512" t="s">
        <v>76</v>
      </c>
      <c r="AH512" t="s">
        <v>76</v>
      </c>
      <c r="AI512" t="s">
        <v>76</v>
      </c>
      <c r="AJ512" t="s">
        <v>76</v>
      </c>
      <c r="AK512" t="s">
        <v>76</v>
      </c>
      <c r="AL512">
        <v>5</v>
      </c>
      <c r="AM512">
        <v>5</v>
      </c>
      <c r="AN512" t="s">
        <v>76</v>
      </c>
      <c r="AO512" t="s">
        <v>76</v>
      </c>
      <c r="AP512" t="s">
        <v>76</v>
      </c>
      <c r="AQ512" t="s">
        <v>76</v>
      </c>
      <c r="AR512">
        <v>42</v>
      </c>
      <c r="AS512">
        <v>6</v>
      </c>
    </row>
    <row r="513" spans="1:45" x14ac:dyDescent="0.15">
      <c r="A513" t="s">
        <v>674</v>
      </c>
      <c r="B513">
        <v>541</v>
      </c>
      <c r="C513">
        <v>108.2</v>
      </c>
      <c r="D513" t="s">
        <v>76</v>
      </c>
      <c r="E513" t="s">
        <v>76</v>
      </c>
      <c r="F513">
        <v>1</v>
      </c>
      <c r="G513">
        <v>0.33</v>
      </c>
      <c r="H513">
        <v>4</v>
      </c>
      <c r="I513">
        <v>1.33</v>
      </c>
      <c r="J513">
        <v>9</v>
      </c>
      <c r="K513">
        <v>3</v>
      </c>
      <c r="L513" t="s">
        <v>76</v>
      </c>
      <c r="M513" t="s">
        <v>76</v>
      </c>
      <c r="N513" t="s">
        <v>76</v>
      </c>
      <c r="O513" t="s">
        <v>76</v>
      </c>
      <c r="P513" t="s">
        <v>76</v>
      </c>
      <c r="Q513" t="s">
        <v>76</v>
      </c>
      <c r="R513">
        <v>1</v>
      </c>
      <c r="S513">
        <v>0.33</v>
      </c>
      <c r="X513" t="s">
        <v>76</v>
      </c>
      <c r="Y513" t="s">
        <v>76</v>
      </c>
      <c r="AB513" t="s">
        <v>76</v>
      </c>
      <c r="AC513" t="s">
        <v>76</v>
      </c>
      <c r="AD513" t="s">
        <v>172</v>
      </c>
      <c r="AE513" t="s">
        <v>172</v>
      </c>
      <c r="AF513" t="s">
        <v>172</v>
      </c>
      <c r="AG513" t="s">
        <v>172</v>
      </c>
      <c r="AH513" t="s">
        <v>76</v>
      </c>
      <c r="AI513" t="s">
        <v>76</v>
      </c>
      <c r="AJ513" t="s">
        <v>76</v>
      </c>
      <c r="AK513" t="s">
        <v>76</v>
      </c>
      <c r="AL513" t="s">
        <v>76</v>
      </c>
      <c r="AM513" t="s">
        <v>76</v>
      </c>
      <c r="AN513" t="s">
        <v>76</v>
      </c>
      <c r="AO513" t="s">
        <v>76</v>
      </c>
      <c r="AP513" t="s">
        <v>76</v>
      </c>
      <c r="AQ513" t="s">
        <v>76</v>
      </c>
      <c r="AR513">
        <v>24</v>
      </c>
      <c r="AS513">
        <v>4.8</v>
      </c>
    </row>
    <row r="514" spans="1:45" x14ac:dyDescent="0.15">
      <c r="A514" t="s">
        <v>675</v>
      </c>
      <c r="B514">
        <v>1222</v>
      </c>
      <c r="C514">
        <v>94</v>
      </c>
      <c r="D514">
        <v>1</v>
      </c>
      <c r="E514">
        <v>0.13</v>
      </c>
      <c r="F514">
        <v>2</v>
      </c>
      <c r="G514">
        <v>0.25</v>
      </c>
      <c r="H514">
        <v>5</v>
      </c>
      <c r="I514">
        <v>0.63</v>
      </c>
      <c r="J514">
        <v>12</v>
      </c>
      <c r="K514">
        <v>1.5</v>
      </c>
      <c r="L514">
        <v>2</v>
      </c>
      <c r="M514">
        <v>0.25</v>
      </c>
      <c r="N514">
        <v>11</v>
      </c>
      <c r="O514">
        <v>1.38</v>
      </c>
      <c r="P514" t="s">
        <v>76</v>
      </c>
      <c r="Q514" t="s">
        <v>76</v>
      </c>
      <c r="R514">
        <v>1</v>
      </c>
      <c r="S514">
        <v>0.13</v>
      </c>
      <c r="X514">
        <v>1</v>
      </c>
      <c r="Y514">
        <v>0.13</v>
      </c>
      <c r="AB514" t="s">
        <v>76</v>
      </c>
      <c r="AC514" t="s">
        <v>76</v>
      </c>
      <c r="AD514" t="s">
        <v>76</v>
      </c>
      <c r="AE514" t="s">
        <v>76</v>
      </c>
      <c r="AF514" t="s">
        <v>76</v>
      </c>
      <c r="AG514" t="s">
        <v>76</v>
      </c>
      <c r="AH514" t="s">
        <v>76</v>
      </c>
      <c r="AI514" t="s">
        <v>76</v>
      </c>
      <c r="AJ514" t="s">
        <v>76</v>
      </c>
      <c r="AK514" t="s">
        <v>76</v>
      </c>
      <c r="AL514">
        <v>1</v>
      </c>
      <c r="AM514">
        <v>0.5</v>
      </c>
      <c r="AN514" t="s">
        <v>76</v>
      </c>
      <c r="AO514" t="s">
        <v>76</v>
      </c>
      <c r="AP514" t="s">
        <v>76</v>
      </c>
      <c r="AQ514" t="s">
        <v>76</v>
      </c>
      <c r="AR514">
        <v>61</v>
      </c>
      <c r="AS514">
        <v>4.6900000000000004</v>
      </c>
    </row>
    <row r="515" spans="1:45" x14ac:dyDescent="0.15">
      <c r="A515" t="s">
        <v>676</v>
      </c>
      <c r="B515">
        <v>1113</v>
      </c>
      <c r="C515">
        <v>123.67</v>
      </c>
      <c r="D515" t="s">
        <v>76</v>
      </c>
      <c r="E515" t="s">
        <v>76</v>
      </c>
      <c r="F515">
        <v>1</v>
      </c>
      <c r="G515">
        <v>0.2</v>
      </c>
      <c r="H515">
        <v>26</v>
      </c>
      <c r="I515">
        <v>5.2</v>
      </c>
      <c r="J515">
        <v>71</v>
      </c>
      <c r="K515">
        <v>14.2</v>
      </c>
      <c r="L515" t="s">
        <v>76</v>
      </c>
      <c r="M515" t="s">
        <v>76</v>
      </c>
      <c r="N515">
        <v>3</v>
      </c>
      <c r="O515">
        <v>0.6</v>
      </c>
      <c r="P515" t="s">
        <v>76</v>
      </c>
      <c r="Q515" t="s">
        <v>76</v>
      </c>
      <c r="R515">
        <v>1</v>
      </c>
      <c r="S515">
        <v>0.2</v>
      </c>
      <c r="X515" t="s">
        <v>76</v>
      </c>
      <c r="Y515" t="s">
        <v>76</v>
      </c>
      <c r="AB515" t="s">
        <v>76</v>
      </c>
      <c r="AC515" t="s">
        <v>76</v>
      </c>
      <c r="AD515" t="s">
        <v>76</v>
      </c>
      <c r="AE515" t="s">
        <v>76</v>
      </c>
      <c r="AF515" t="s">
        <v>76</v>
      </c>
      <c r="AG515" t="s">
        <v>76</v>
      </c>
      <c r="AH515" t="s">
        <v>76</v>
      </c>
      <c r="AI515" t="s">
        <v>76</v>
      </c>
      <c r="AJ515" t="s">
        <v>76</v>
      </c>
      <c r="AK515" t="s">
        <v>76</v>
      </c>
      <c r="AL515">
        <v>3</v>
      </c>
      <c r="AM515">
        <v>3</v>
      </c>
      <c r="AN515" t="s">
        <v>76</v>
      </c>
      <c r="AO515" t="s">
        <v>76</v>
      </c>
      <c r="AP515" t="s">
        <v>76</v>
      </c>
      <c r="AQ515" t="s">
        <v>76</v>
      </c>
      <c r="AR515">
        <v>89</v>
      </c>
      <c r="AS515">
        <v>9.89</v>
      </c>
    </row>
    <row r="516" spans="1:45" x14ac:dyDescent="0.15">
      <c r="A516" t="s">
        <v>677</v>
      </c>
      <c r="B516">
        <v>967</v>
      </c>
      <c r="C516">
        <v>87.91</v>
      </c>
      <c r="D516" t="s">
        <v>76</v>
      </c>
      <c r="E516" t="s">
        <v>76</v>
      </c>
      <c r="F516" t="s">
        <v>76</v>
      </c>
      <c r="G516" t="s">
        <v>76</v>
      </c>
      <c r="H516">
        <v>8</v>
      </c>
      <c r="I516">
        <v>1.33</v>
      </c>
      <c r="J516">
        <v>32</v>
      </c>
      <c r="K516">
        <v>5.33</v>
      </c>
      <c r="L516">
        <v>6</v>
      </c>
      <c r="M516">
        <v>1</v>
      </c>
      <c r="N516">
        <v>8</v>
      </c>
      <c r="O516">
        <v>1.33</v>
      </c>
      <c r="P516">
        <v>2</v>
      </c>
      <c r="Q516">
        <v>0.33</v>
      </c>
      <c r="R516">
        <v>5</v>
      </c>
      <c r="S516">
        <v>0.83</v>
      </c>
      <c r="X516" t="s">
        <v>76</v>
      </c>
      <c r="Y516" t="s">
        <v>76</v>
      </c>
      <c r="AB516" t="s">
        <v>76</v>
      </c>
      <c r="AC516" t="s">
        <v>76</v>
      </c>
      <c r="AD516" t="s">
        <v>76</v>
      </c>
      <c r="AE516" t="s">
        <v>76</v>
      </c>
      <c r="AF516" t="s">
        <v>76</v>
      </c>
      <c r="AG516" t="s">
        <v>76</v>
      </c>
      <c r="AH516" t="s">
        <v>76</v>
      </c>
      <c r="AI516" t="s">
        <v>76</v>
      </c>
      <c r="AJ516" t="s">
        <v>76</v>
      </c>
      <c r="AK516" t="s">
        <v>76</v>
      </c>
      <c r="AL516" t="s">
        <v>76</v>
      </c>
      <c r="AM516" t="s">
        <v>76</v>
      </c>
      <c r="AN516" t="s">
        <v>76</v>
      </c>
      <c r="AO516" t="s">
        <v>76</v>
      </c>
      <c r="AP516" t="s">
        <v>76</v>
      </c>
      <c r="AQ516" t="s">
        <v>76</v>
      </c>
      <c r="AR516">
        <v>55</v>
      </c>
      <c r="AS516">
        <v>5</v>
      </c>
    </row>
    <row r="517" spans="1:45" x14ac:dyDescent="0.15">
      <c r="A517" t="s">
        <v>678</v>
      </c>
      <c r="B517">
        <v>1398</v>
      </c>
      <c r="C517">
        <v>82.24</v>
      </c>
      <c r="D517">
        <v>1</v>
      </c>
      <c r="E517">
        <v>0.1</v>
      </c>
      <c r="F517">
        <v>8</v>
      </c>
      <c r="G517">
        <v>0.8</v>
      </c>
      <c r="H517">
        <v>13</v>
      </c>
      <c r="I517">
        <v>1.3</v>
      </c>
      <c r="J517">
        <v>23</v>
      </c>
      <c r="K517">
        <v>2.2999999999999998</v>
      </c>
      <c r="L517">
        <v>5</v>
      </c>
      <c r="M517">
        <v>0.5</v>
      </c>
      <c r="N517">
        <v>3</v>
      </c>
      <c r="O517">
        <v>0.3</v>
      </c>
      <c r="P517">
        <v>3</v>
      </c>
      <c r="Q517">
        <v>0.3</v>
      </c>
      <c r="R517">
        <v>5</v>
      </c>
      <c r="S517">
        <v>0.5</v>
      </c>
      <c r="X517" t="s">
        <v>76</v>
      </c>
      <c r="Y517" t="s">
        <v>76</v>
      </c>
      <c r="AB517" t="s">
        <v>76</v>
      </c>
      <c r="AC517" t="s">
        <v>76</v>
      </c>
      <c r="AD517" t="s">
        <v>76</v>
      </c>
      <c r="AE517" t="s">
        <v>76</v>
      </c>
      <c r="AF517" t="s">
        <v>76</v>
      </c>
      <c r="AG517" t="s">
        <v>76</v>
      </c>
      <c r="AH517" t="s">
        <v>76</v>
      </c>
      <c r="AI517" t="s">
        <v>76</v>
      </c>
      <c r="AJ517" t="s">
        <v>76</v>
      </c>
      <c r="AK517" t="s">
        <v>76</v>
      </c>
      <c r="AL517">
        <v>10</v>
      </c>
      <c r="AM517">
        <v>3.33</v>
      </c>
      <c r="AN517" t="s">
        <v>76</v>
      </c>
      <c r="AO517" t="s">
        <v>76</v>
      </c>
      <c r="AP517" t="s">
        <v>76</v>
      </c>
      <c r="AQ517" t="s">
        <v>76</v>
      </c>
      <c r="AR517">
        <v>122</v>
      </c>
      <c r="AS517">
        <v>7.18</v>
      </c>
    </row>
    <row r="518" spans="1:45" x14ac:dyDescent="0.15">
      <c r="A518" t="s">
        <v>679</v>
      </c>
      <c r="B518">
        <v>167</v>
      </c>
      <c r="C518">
        <v>55.67</v>
      </c>
      <c r="D518" t="s">
        <v>76</v>
      </c>
      <c r="E518" t="s">
        <v>76</v>
      </c>
      <c r="F518" t="s">
        <v>76</v>
      </c>
      <c r="G518" t="s">
        <v>76</v>
      </c>
      <c r="H518" t="s">
        <v>76</v>
      </c>
      <c r="I518" t="s">
        <v>76</v>
      </c>
      <c r="J518" t="s">
        <v>76</v>
      </c>
      <c r="K518" t="s">
        <v>76</v>
      </c>
      <c r="L518" t="s">
        <v>76</v>
      </c>
      <c r="M518" t="s">
        <v>76</v>
      </c>
      <c r="N518" t="s">
        <v>76</v>
      </c>
      <c r="O518" t="s">
        <v>76</v>
      </c>
      <c r="P518" t="s">
        <v>76</v>
      </c>
      <c r="Q518" t="s">
        <v>76</v>
      </c>
      <c r="R518" t="s">
        <v>76</v>
      </c>
      <c r="S518" t="s">
        <v>76</v>
      </c>
      <c r="X518" t="s">
        <v>76</v>
      </c>
      <c r="Y518" t="s">
        <v>76</v>
      </c>
      <c r="AB518" t="s">
        <v>76</v>
      </c>
      <c r="AC518" t="s">
        <v>76</v>
      </c>
      <c r="AD518" t="s">
        <v>172</v>
      </c>
      <c r="AE518" t="s">
        <v>172</v>
      </c>
      <c r="AF518" t="s">
        <v>172</v>
      </c>
      <c r="AG518" t="s">
        <v>172</v>
      </c>
      <c r="AH518" t="s">
        <v>76</v>
      </c>
      <c r="AI518" t="s">
        <v>76</v>
      </c>
      <c r="AJ518" t="s">
        <v>76</v>
      </c>
      <c r="AK518" t="s">
        <v>76</v>
      </c>
      <c r="AL518" t="s">
        <v>76</v>
      </c>
      <c r="AM518" t="s">
        <v>76</v>
      </c>
      <c r="AN518" t="s">
        <v>76</v>
      </c>
      <c r="AO518" t="s">
        <v>76</v>
      </c>
      <c r="AP518" t="s">
        <v>76</v>
      </c>
      <c r="AQ518" t="s">
        <v>76</v>
      </c>
      <c r="AR518">
        <v>66</v>
      </c>
      <c r="AS518">
        <v>22</v>
      </c>
    </row>
    <row r="519" spans="1:45" x14ac:dyDescent="0.15">
      <c r="A519" t="s">
        <v>680</v>
      </c>
      <c r="B519">
        <v>430</v>
      </c>
      <c r="C519">
        <v>71.67</v>
      </c>
      <c r="D519" t="s">
        <v>76</v>
      </c>
      <c r="E519" t="s">
        <v>76</v>
      </c>
      <c r="F519">
        <v>1</v>
      </c>
      <c r="G519">
        <v>0.25</v>
      </c>
      <c r="H519">
        <v>7</v>
      </c>
      <c r="I519">
        <v>1.75</v>
      </c>
      <c r="J519">
        <v>9</v>
      </c>
      <c r="K519">
        <v>2.25</v>
      </c>
      <c r="L519" t="s">
        <v>76</v>
      </c>
      <c r="M519" t="s">
        <v>76</v>
      </c>
      <c r="N519" t="s">
        <v>76</v>
      </c>
      <c r="O519" t="s">
        <v>76</v>
      </c>
      <c r="P519">
        <v>5</v>
      </c>
      <c r="Q519">
        <v>1.25</v>
      </c>
      <c r="R519">
        <v>1</v>
      </c>
      <c r="S519">
        <v>0.25</v>
      </c>
      <c r="X519" t="s">
        <v>76</v>
      </c>
      <c r="Y519" t="s">
        <v>76</v>
      </c>
      <c r="AB519" t="s">
        <v>76</v>
      </c>
      <c r="AC519" t="s">
        <v>76</v>
      </c>
      <c r="AD519" t="s">
        <v>76</v>
      </c>
      <c r="AE519" t="s">
        <v>76</v>
      </c>
      <c r="AF519" t="s">
        <v>76</v>
      </c>
      <c r="AG519" t="s">
        <v>76</v>
      </c>
      <c r="AH519" t="s">
        <v>76</v>
      </c>
      <c r="AI519" t="s">
        <v>76</v>
      </c>
      <c r="AJ519" t="s">
        <v>76</v>
      </c>
      <c r="AK519" t="s">
        <v>76</v>
      </c>
      <c r="AL519">
        <v>1</v>
      </c>
      <c r="AM519">
        <v>1</v>
      </c>
      <c r="AN519" t="s">
        <v>76</v>
      </c>
      <c r="AO519" t="s">
        <v>76</v>
      </c>
      <c r="AP519" t="s">
        <v>76</v>
      </c>
      <c r="AQ519" t="s">
        <v>76</v>
      </c>
      <c r="AR519">
        <v>30</v>
      </c>
      <c r="AS519">
        <v>5</v>
      </c>
    </row>
    <row r="520" spans="1:45" x14ac:dyDescent="0.15">
      <c r="A520" t="s">
        <v>681</v>
      </c>
      <c r="B520">
        <v>1271</v>
      </c>
      <c r="C520">
        <v>115.55</v>
      </c>
      <c r="D520" t="s">
        <v>76</v>
      </c>
      <c r="E520" t="s">
        <v>76</v>
      </c>
      <c r="F520" t="s">
        <v>76</v>
      </c>
      <c r="G520" t="s">
        <v>76</v>
      </c>
      <c r="H520">
        <v>5</v>
      </c>
      <c r="I520">
        <v>0.71</v>
      </c>
      <c r="J520">
        <v>36</v>
      </c>
      <c r="K520">
        <v>5.14</v>
      </c>
      <c r="L520">
        <v>2</v>
      </c>
      <c r="M520">
        <v>0.28999999999999998</v>
      </c>
      <c r="N520" t="s">
        <v>76</v>
      </c>
      <c r="O520" t="s">
        <v>76</v>
      </c>
      <c r="P520" t="s">
        <v>76</v>
      </c>
      <c r="Q520" t="s">
        <v>76</v>
      </c>
      <c r="R520">
        <v>2</v>
      </c>
      <c r="S520">
        <v>0.28999999999999998</v>
      </c>
      <c r="X520">
        <v>1</v>
      </c>
      <c r="Y520">
        <v>0.14000000000000001</v>
      </c>
      <c r="AB520" t="s">
        <v>76</v>
      </c>
      <c r="AC520" t="s">
        <v>76</v>
      </c>
      <c r="AD520" t="s">
        <v>76</v>
      </c>
      <c r="AE520" t="s">
        <v>76</v>
      </c>
      <c r="AF520" t="s">
        <v>76</v>
      </c>
      <c r="AG520" t="s">
        <v>76</v>
      </c>
      <c r="AH520" t="s">
        <v>76</v>
      </c>
      <c r="AI520" t="s">
        <v>76</v>
      </c>
      <c r="AJ520" t="s">
        <v>76</v>
      </c>
      <c r="AK520" t="s">
        <v>76</v>
      </c>
      <c r="AL520">
        <v>1</v>
      </c>
      <c r="AM520">
        <v>1</v>
      </c>
      <c r="AN520" t="s">
        <v>76</v>
      </c>
      <c r="AO520" t="s">
        <v>76</v>
      </c>
      <c r="AP520">
        <v>1</v>
      </c>
      <c r="AQ520">
        <v>1</v>
      </c>
      <c r="AR520">
        <v>60</v>
      </c>
      <c r="AS520">
        <v>5.45</v>
      </c>
    </row>
    <row r="521" spans="1:45" x14ac:dyDescent="0.15">
      <c r="A521" t="s">
        <v>682</v>
      </c>
      <c r="B521">
        <v>705</v>
      </c>
      <c r="C521">
        <v>88.13</v>
      </c>
      <c r="D521">
        <v>1</v>
      </c>
      <c r="E521">
        <v>0.2</v>
      </c>
      <c r="F521">
        <v>2</v>
      </c>
      <c r="G521">
        <v>0.4</v>
      </c>
      <c r="H521">
        <v>91</v>
      </c>
      <c r="I521">
        <v>18.2</v>
      </c>
      <c r="J521">
        <v>5</v>
      </c>
      <c r="K521">
        <v>1</v>
      </c>
      <c r="L521">
        <v>1</v>
      </c>
      <c r="M521">
        <v>0.2</v>
      </c>
      <c r="N521" t="s">
        <v>76</v>
      </c>
      <c r="O521" t="s">
        <v>76</v>
      </c>
      <c r="P521" t="s">
        <v>76</v>
      </c>
      <c r="Q521" t="s">
        <v>76</v>
      </c>
      <c r="R521" t="s">
        <v>76</v>
      </c>
      <c r="S521" t="s">
        <v>76</v>
      </c>
      <c r="X521" t="s">
        <v>76</v>
      </c>
      <c r="Y521" t="s">
        <v>76</v>
      </c>
      <c r="AB521" t="s">
        <v>76</v>
      </c>
      <c r="AC521" t="s">
        <v>76</v>
      </c>
      <c r="AD521">
        <v>2</v>
      </c>
      <c r="AE521">
        <v>2</v>
      </c>
      <c r="AF521">
        <v>20</v>
      </c>
      <c r="AG521">
        <v>20</v>
      </c>
      <c r="AH521" t="s">
        <v>76</v>
      </c>
      <c r="AI521" t="s">
        <v>76</v>
      </c>
      <c r="AJ521" t="s">
        <v>76</v>
      </c>
      <c r="AK521" t="s">
        <v>76</v>
      </c>
      <c r="AL521">
        <v>1</v>
      </c>
      <c r="AM521">
        <v>1</v>
      </c>
      <c r="AN521" t="s">
        <v>76</v>
      </c>
      <c r="AO521" t="s">
        <v>76</v>
      </c>
      <c r="AP521" t="s">
        <v>76</v>
      </c>
      <c r="AQ521" t="s">
        <v>76</v>
      </c>
      <c r="AR521">
        <v>80</v>
      </c>
      <c r="AS521">
        <v>10</v>
      </c>
    </row>
    <row r="522" spans="1:45" x14ac:dyDescent="0.15">
      <c r="A522" t="s">
        <v>683</v>
      </c>
      <c r="B522">
        <v>576</v>
      </c>
      <c r="C522">
        <v>144</v>
      </c>
      <c r="D522" t="s">
        <v>76</v>
      </c>
      <c r="E522" t="s">
        <v>76</v>
      </c>
      <c r="F522" t="s">
        <v>76</v>
      </c>
      <c r="G522" t="s">
        <v>76</v>
      </c>
      <c r="H522">
        <v>8</v>
      </c>
      <c r="I522">
        <v>2.67</v>
      </c>
      <c r="J522">
        <v>22</v>
      </c>
      <c r="K522">
        <v>7.33</v>
      </c>
      <c r="L522">
        <v>1</v>
      </c>
      <c r="M522">
        <v>0.33</v>
      </c>
      <c r="N522" t="s">
        <v>76</v>
      </c>
      <c r="O522" t="s">
        <v>76</v>
      </c>
      <c r="P522">
        <v>1</v>
      </c>
      <c r="Q522">
        <v>0.33</v>
      </c>
      <c r="R522">
        <v>2</v>
      </c>
      <c r="S522">
        <v>0.67</v>
      </c>
      <c r="X522" t="s">
        <v>76</v>
      </c>
      <c r="Y522" t="s">
        <v>76</v>
      </c>
      <c r="AB522" t="s">
        <v>76</v>
      </c>
      <c r="AC522" t="s">
        <v>76</v>
      </c>
      <c r="AD522" t="s">
        <v>172</v>
      </c>
      <c r="AE522" t="s">
        <v>172</v>
      </c>
      <c r="AF522" t="s">
        <v>172</v>
      </c>
      <c r="AG522" t="s">
        <v>172</v>
      </c>
      <c r="AH522" t="s">
        <v>76</v>
      </c>
      <c r="AI522" t="s">
        <v>76</v>
      </c>
      <c r="AJ522" t="s">
        <v>76</v>
      </c>
      <c r="AK522" t="s">
        <v>76</v>
      </c>
      <c r="AL522">
        <v>1</v>
      </c>
      <c r="AM522">
        <v>1</v>
      </c>
      <c r="AN522" t="s">
        <v>76</v>
      </c>
      <c r="AO522" t="s">
        <v>76</v>
      </c>
      <c r="AP522" t="s">
        <v>76</v>
      </c>
      <c r="AQ522" t="s">
        <v>76</v>
      </c>
      <c r="AR522">
        <v>28</v>
      </c>
      <c r="AS522">
        <v>7</v>
      </c>
    </row>
    <row r="523" spans="1:45" x14ac:dyDescent="0.15">
      <c r="A523" t="s">
        <v>684</v>
      </c>
      <c r="B523">
        <v>35</v>
      </c>
      <c r="C523">
        <v>8.75</v>
      </c>
      <c r="D523" t="s">
        <v>76</v>
      </c>
      <c r="E523" t="s">
        <v>76</v>
      </c>
      <c r="F523" t="s">
        <v>76</v>
      </c>
      <c r="G523" t="s">
        <v>76</v>
      </c>
      <c r="H523">
        <v>10</v>
      </c>
      <c r="I523">
        <v>3.33</v>
      </c>
      <c r="J523" t="s">
        <v>76</v>
      </c>
      <c r="K523" t="s">
        <v>76</v>
      </c>
      <c r="L523" t="s">
        <v>76</v>
      </c>
      <c r="M523" t="s">
        <v>76</v>
      </c>
      <c r="N523">
        <v>1</v>
      </c>
      <c r="O523">
        <v>0.33</v>
      </c>
      <c r="P523" t="s">
        <v>76</v>
      </c>
      <c r="Q523" t="s">
        <v>76</v>
      </c>
      <c r="R523" t="s">
        <v>76</v>
      </c>
      <c r="S523" t="s">
        <v>76</v>
      </c>
      <c r="X523" t="s">
        <v>76</v>
      </c>
      <c r="Y523" t="s">
        <v>76</v>
      </c>
      <c r="AB523" t="s">
        <v>76</v>
      </c>
      <c r="AC523" t="s">
        <v>76</v>
      </c>
      <c r="AD523" t="s">
        <v>76</v>
      </c>
      <c r="AE523" t="s">
        <v>76</v>
      </c>
      <c r="AF523" t="s">
        <v>76</v>
      </c>
      <c r="AG523" t="s">
        <v>76</v>
      </c>
      <c r="AH523" t="s">
        <v>76</v>
      </c>
      <c r="AI523" t="s">
        <v>76</v>
      </c>
      <c r="AJ523" t="s">
        <v>76</v>
      </c>
      <c r="AK523" t="s">
        <v>76</v>
      </c>
      <c r="AL523" t="s">
        <v>76</v>
      </c>
      <c r="AM523" t="s">
        <v>76</v>
      </c>
      <c r="AN523" t="s">
        <v>76</v>
      </c>
      <c r="AO523" t="s">
        <v>76</v>
      </c>
      <c r="AP523" t="s">
        <v>76</v>
      </c>
      <c r="AQ523" t="s">
        <v>76</v>
      </c>
      <c r="AR523">
        <v>10</v>
      </c>
      <c r="AS523">
        <v>2.5</v>
      </c>
    </row>
    <row r="524" spans="1:45" x14ac:dyDescent="0.15">
      <c r="A524" t="s">
        <v>685</v>
      </c>
      <c r="B524">
        <v>51</v>
      </c>
      <c r="C524">
        <v>17</v>
      </c>
      <c r="D524" t="s">
        <v>76</v>
      </c>
      <c r="E524" t="s">
        <v>76</v>
      </c>
      <c r="F524" t="s">
        <v>76</v>
      </c>
      <c r="G524" t="s">
        <v>76</v>
      </c>
      <c r="H524">
        <v>2</v>
      </c>
      <c r="I524">
        <v>1</v>
      </c>
      <c r="J524" t="s">
        <v>76</v>
      </c>
      <c r="K524" t="s">
        <v>76</v>
      </c>
      <c r="L524" t="s">
        <v>76</v>
      </c>
      <c r="M524" t="s">
        <v>76</v>
      </c>
      <c r="N524" t="s">
        <v>76</v>
      </c>
      <c r="O524" t="s">
        <v>76</v>
      </c>
      <c r="P524" t="s">
        <v>76</v>
      </c>
      <c r="Q524" t="s">
        <v>76</v>
      </c>
      <c r="R524" t="s">
        <v>76</v>
      </c>
      <c r="S524" t="s">
        <v>76</v>
      </c>
      <c r="X524" t="s">
        <v>76</v>
      </c>
      <c r="Y524" t="s">
        <v>76</v>
      </c>
      <c r="AB524" t="s">
        <v>76</v>
      </c>
      <c r="AC524" t="s">
        <v>76</v>
      </c>
      <c r="AD524" t="s">
        <v>172</v>
      </c>
      <c r="AE524" t="s">
        <v>172</v>
      </c>
      <c r="AF524" t="s">
        <v>172</v>
      </c>
      <c r="AG524" t="s">
        <v>172</v>
      </c>
      <c r="AH524" t="s">
        <v>76</v>
      </c>
      <c r="AI524" t="s">
        <v>76</v>
      </c>
      <c r="AJ524" t="s">
        <v>76</v>
      </c>
      <c r="AK524" t="s">
        <v>76</v>
      </c>
      <c r="AL524" t="s">
        <v>76</v>
      </c>
      <c r="AM524" t="s">
        <v>76</v>
      </c>
      <c r="AN524" t="s">
        <v>76</v>
      </c>
      <c r="AO524" t="s">
        <v>76</v>
      </c>
      <c r="AP524" t="s">
        <v>76</v>
      </c>
      <c r="AQ524" t="s">
        <v>76</v>
      </c>
      <c r="AR524">
        <v>37</v>
      </c>
      <c r="AS524">
        <v>12.33</v>
      </c>
    </row>
    <row r="525" spans="1:45" x14ac:dyDescent="0.15">
      <c r="A525" t="s">
        <v>686</v>
      </c>
      <c r="B525">
        <v>159</v>
      </c>
      <c r="C525">
        <v>53</v>
      </c>
      <c r="D525">
        <v>2</v>
      </c>
      <c r="E525">
        <v>1</v>
      </c>
      <c r="F525">
        <v>2</v>
      </c>
      <c r="G525">
        <v>1</v>
      </c>
      <c r="H525">
        <v>7</v>
      </c>
      <c r="I525">
        <v>3.5</v>
      </c>
      <c r="J525" t="s">
        <v>76</v>
      </c>
      <c r="K525" t="s">
        <v>76</v>
      </c>
      <c r="L525" t="s">
        <v>76</v>
      </c>
      <c r="M525" t="s">
        <v>76</v>
      </c>
      <c r="N525">
        <v>1</v>
      </c>
      <c r="O525">
        <v>0.5</v>
      </c>
      <c r="P525">
        <v>1</v>
      </c>
      <c r="Q525">
        <v>0.5</v>
      </c>
      <c r="R525" t="s">
        <v>76</v>
      </c>
      <c r="S525" t="s">
        <v>76</v>
      </c>
      <c r="X525" t="s">
        <v>76</v>
      </c>
      <c r="Y525" t="s">
        <v>76</v>
      </c>
      <c r="AB525" t="s">
        <v>76</v>
      </c>
      <c r="AC525" t="s">
        <v>76</v>
      </c>
      <c r="AD525" t="s">
        <v>172</v>
      </c>
      <c r="AE525" t="s">
        <v>172</v>
      </c>
      <c r="AF525" t="s">
        <v>172</v>
      </c>
      <c r="AG525" t="s">
        <v>172</v>
      </c>
      <c r="AH525" t="s">
        <v>76</v>
      </c>
      <c r="AI525" t="s">
        <v>76</v>
      </c>
      <c r="AJ525" t="s">
        <v>76</v>
      </c>
      <c r="AK525" t="s">
        <v>76</v>
      </c>
      <c r="AL525" t="s">
        <v>76</v>
      </c>
      <c r="AM525" t="s">
        <v>76</v>
      </c>
      <c r="AN525" t="s">
        <v>76</v>
      </c>
      <c r="AO525" t="s">
        <v>76</v>
      </c>
      <c r="AP525" t="s">
        <v>76</v>
      </c>
      <c r="AQ525" t="s">
        <v>76</v>
      </c>
      <c r="AR525">
        <v>41</v>
      </c>
      <c r="AS525">
        <v>13.67</v>
      </c>
    </row>
    <row r="526" spans="1:45" x14ac:dyDescent="0.15">
      <c r="A526" t="s">
        <v>687</v>
      </c>
      <c r="B526">
        <v>2116</v>
      </c>
      <c r="C526">
        <v>84.64</v>
      </c>
      <c r="D526">
        <v>3</v>
      </c>
      <c r="E526">
        <v>0.19</v>
      </c>
      <c r="F526">
        <v>14</v>
      </c>
      <c r="G526">
        <v>0.88</v>
      </c>
      <c r="H526">
        <v>68</v>
      </c>
      <c r="I526">
        <v>4.25</v>
      </c>
      <c r="J526">
        <v>96</v>
      </c>
      <c r="K526">
        <v>6</v>
      </c>
      <c r="L526">
        <v>3</v>
      </c>
      <c r="M526">
        <v>0.19</v>
      </c>
      <c r="N526">
        <v>21</v>
      </c>
      <c r="O526">
        <v>1.31</v>
      </c>
      <c r="P526">
        <v>7</v>
      </c>
      <c r="Q526">
        <v>0.44</v>
      </c>
      <c r="R526">
        <v>10</v>
      </c>
      <c r="S526">
        <v>0.63</v>
      </c>
      <c r="X526">
        <v>1</v>
      </c>
      <c r="Y526">
        <v>0.06</v>
      </c>
      <c r="AB526" t="s">
        <v>76</v>
      </c>
      <c r="AC526" t="s">
        <v>76</v>
      </c>
      <c r="AD526" t="s">
        <v>76</v>
      </c>
      <c r="AE526" t="s">
        <v>76</v>
      </c>
      <c r="AF526">
        <v>10</v>
      </c>
      <c r="AG526">
        <v>2</v>
      </c>
      <c r="AH526" t="s">
        <v>76</v>
      </c>
      <c r="AI526" t="s">
        <v>76</v>
      </c>
      <c r="AJ526" t="s">
        <v>76</v>
      </c>
      <c r="AK526" t="s">
        <v>76</v>
      </c>
      <c r="AL526">
        <v>9</v>
      </c>
      <c r="AM526">
        <v>1.8</v>
      </c>
      <c r="AN526" t="s">
        <v>76</v>
      </c>
      <c r="AO526" t="s">
        <v>76</v>
      </c>
      <c r="AP526" t="s">
        <v>76</v>
      </c>
      <c r="AQ526" t="s">
        <v>76</v>
      </c>
      <c r="AR526">
        <v>81</v>
      </c>
      <c r="AS526">
        <v>3.24</v>
      </c>
    </row>
    <row r="527" spans="1:45" x14ac:dyDescent="0.15">
      <c r="A527" t="s">
        <v>688</v>
      </c>
      <c r="B527">
        <v>117</v>
      </c>
      <c r="C527">
        <v>58.5</v>
      </c>
      <c r="D527" t="s">
        <v>76</v>
      </c>
      <c r="E527" t="s">
        <v>76</v>
      </c>
      <c r="F527" t="s">
        <v>76</v>
      </c>
      <c r="G527" t="s">
        <v>76</v>
      </c>
      <c r="H527" t="s">
        <v>76</v>
      </c>
      <c r="I527" t="s">
        <v>76</v>
      </c>
      <c r="J527" t="s">
        <v>76</v>
      </c>
      <c r="K527" t="s">
        <v>76</v>
      </c>
      <c r="L527" t="s">
        <v>76</v>
      </c>
      <c r="M527" t="s">
        <v>76</v>
      </c>
      <c r="N527" t="s">
        <v>76</v>
      </c>
      <c r="O527" t="s">
        <v>76</v>
      </c>
      <c r="P527" t="s">
        <v>76</v>
      </c>
      <c r="Q527" t="s">
        <v>76</v>
      </c>
      <c r="R527" t="s">
        <v>76</v>
      </c>
      <c r="S527" t="s">
        <v>76</v>
      </c>
      <c r="X527" t="s">
        <v>76</v>
      </c>
      <c r="Y527" t="s">
        <v>76</v>
      </c>
      <c r="AB527" t="s">
        <v>76</v>
      </c>
      <c r="AC527" t="s">
        <v>76</v>
      </c>
      <c r="AD527" t="s">
        <v>172</v>
      </c>
      <c r="AE527" t="s">
        <v>172</v>
      </c>
      <c r="AF527" t="s">
        <v>172</v>
      </c>
      <c r="AG527" t="s">
        <v>172</v>
      </c>
      <c r="AH527" t="s">
        <v>76</v>
      </c>
      <c r="AI527" t="s">
        <v>76</v>
      </c>
      <c r="AJ527" t="s">
        <v>76</v>
      </c>
      <c r="AK527" t="s">
        <v>76</v>
      </c>
      <c r="AL527">
        <v>1</v>
      </c>
      <c r="AM527">
        <v>1</v>
      </c>
      <c r="AN527" t="s">
        <v>76</v>
      </c>
      <c r="AO527" t="s">
        <v>76</v>
      </c>
      <c r="AP527" t="s">
        <v>76</v>
      </c>
      <c r="AQ527" t="s">
        <v>76</v>
      </c>
      <c r="AR527">
        <v>9</v>
      </c>
      <c r="AS527">
        <v>4.5</v>
      </c>
    </row>
    <row r="528" spans="1:45" x14ac:dyDescent="0.15">
      <c r="A528" t="s">
        <v>689</v>
      </c>
      <c r="B528">
        <v>992</v>
      </c>
      <c r="C528">
        <v>124</v>
      </c>
      <c r="D528">
        <v>1</v>
      </c>
      <c r="E528">
        <v>0.2</v>
      </c>
      <c r="F528">
        <v>5</v>
      </c>
      <c r="G528">
        <v>1</v>
      </c>
      <c r="H528">
        <v>16</v>
      </c>
      <c r="I528">
        <v>3.2</v>
      </c>
      <c r="J528">
        <v>49</v>
      </c>
      <c r="K528">
        <v>9.8000000000000007</v>
      </c>
      <c r="L528">
        <v>1</v>
      </c>
      <c r="M528">
        <v>0.2</v>
      </c>
      <c r="N528">
        <v>13</v>
      </c>
      <c r="O528">
        <v>2.6</v>
      </c>
      <c r="P528" t="s">
        <v>76</v>
      </c>
      <c r="Q528" t="s">
        <v>76</v>
      </c>
      <c r="R528">
        <v>4</v>
      </c>
      <c r="S528">
        <v>0.8</v>
      </c>
      <c r="X528">
        <v>2</v>
      </c>
      <c r="Y528">
        <v>0.4</v>
      </c>
      <c r="AB528" t="s">
        <v>76</v>
      </c>
      <c r="AC528" t="s">
        <v>76</v>
      </c>
      <c r="AD528" t="s">
        <v>76</v>
      </c>
      <c r="AE528" t="s">
        <v>76</v>
      </c>
      <c r="AF528" t="s">
        <v>76</v>
      </c>
      <c r="AG528" t="s">
        <v>76</v>
      </c>
      <c r="AH528" t="s">
        <v>76</v>
      </c>
      <c r="AI528" t="s">
        <v>76</v>
      </c>
      <c r="AJ528" t="s">
        <v>76</v>
      </c>
      <c r="AK528" t="s">
        <v>76</v>
      </c>
      <c r="AL528" t="s">
        <v>76</v>
      </c>
      <c r="AM528" t="s">
        <v>76</v>
      </c>
      <c r="AN528" t="s">
        <v>76</v>
      </c>
      <c r="AO528" t="s">
        <v>76</v>
      </c>
      <c r="AP528" t="s">
        <v>76</v>
      </c>
      <c r="AQ528" t="s">
        <v>76</v>
      </c>
      <c r="AR528">
        <v>17</v>
      </c>
      <c r="AS528">
        <v>2.13</v>
      </c>
    </row>
    <row r="529" spans="1:45" x14ac:dyDescent="0.15">
      <c r="A529" t="s">
        <v>690</v>
      </c>
      <c r="B529">
        <v>159</v>
      </c>
      <c r="C529">
        <v>53</v>
      </c>
      <c r="D529" t="s">
        <v>76</v>
      </c>
      <c r="E529" t="s">
        <v>76</v>
      </c>
      <c r="F529" t="s">
        <v>76</v>
      </c>
      <c r="G529" t="s">
        <v>76</v>
      </c>
      <c r="H529">
        <v>1</v>
      </c>
      <c r="I529">
        <v>0.5</v>
      </c>
      <c r="J529">
        <v>4</v>
      </c>
      <c r="K529">
        <v>2</v>
      </c>
      <c r="L529" t="s">
        <v>76</v>
      </c>
      <c r="M529" t="s">
        <v>76</v>
      </c>
      <c r="N529" t="s">
        <v>76</v>
      </c>
      <c r="O529" t="s">
        <v>76</v>
      </c>
      <c r="P529" t="s">
        <v>76</v>
      </c>
      <c r="Q529" t="s">
        <v>76</v>
      </c>
      <c r="R529" t="s">
        <v>76</v>
      </c>
      <c r="S529" t="s">
        <v>76</v>
      </c>
      <c r="X529" t="s">
        <v>76</v>
      </c>
      <c r="Y529" t="s">
        <v>76</v>
      </c>
      <c r="AB529" t="s">
        <v>76</v>
      </c>
      <c r="AC529" t="s">
        <v>76</v>
      </c>
      <c r="AD529" t="s">
        <v>172</v>
      </c>
      <c r="AE529" t="s">
        <v>172</v>
      </c>
      <c r="AF529" t="s">
        <v>172</v>
      </c>
      <c r="AG529" t="s">
        <v>172</v>
      </c>
      <c r="AH529" t="s">
        <v>76</v>
      </c>
      <c r="AI529" t="s">
        <v>76</v>
      </c>
      <c r="AJ529" t="s">
        <v>76</v>
      </c>
      <c r="AK529" t="s">
        <v>76</v>
      </c>
      <c r="AL529" t="s">
        <v>76</v>
      </c>
      <c r="AM529" t="s">
        <v>76</v>
      </c>
      <c r="AN529" t="s">
        <v>76</v>
      </c>
      <c r="AO529" t="s">
        <v>76</v>
      </c>
      <c r="AP529" t="s">
        <v>76</v>
      </c>
      <c r="AQ529" t="s">
        <v>76</v>
      </c>
      <c r="AR529">
        <v>9</v>
      </c>
      <c r="AS529">
        <v>3</v>
      </c>
    </row>
    <row r="530" spans="1:45" x14ac:dyDescent="0.15">
      <c r="A530" t="s">
        <v>691</v>
      </c>
      <c r="B530">
        <v>164</v>
      </c>
      <c r="C530">
        <v>32.799999999999997</v>
      </c>
      <c r="D530">
        <v>1</v>
      </c>
      <c r="E530">
        <v>0.33</v>
      </c>
      <c r="F530" t="s">
        <v>76</v>
      </c>
      <c r="G530" t="s">
        <v>76</v>
      </c>
      <c r="H530">
        <v>4</v>
      </c>
      <c r="I530">
        <v>1.33</v>
      </c>
      <c r="J530">
        <v>10</v>
      </c>
      <c r="K530">
        <v>3.33</v>
      </c>
      <c r="L530" t="s">
        <v>76</v>
      </c>
      <c r="M530" t="s">
        <v>76</v>
      </c>
      <c r="N530">
        <v>4</v>
      </c>
      <c r="O530">
        <v>1.33</v>
      </c>
      <c r="P530" t="s">
        <v>76</v>
      </c>
      <c r="Q530" t="s">
        <v>76</v>
      </c>
      <c r="R530">
        <v>2</v>
      </c>
      <c r="S530">
        <v>0.67</v>
      </c>
      <c r="X530" t="s">
        <v>76</v>
      </c>
      <c r="Y530" t="s">
        <v>76</v>
      </c>
      <c r="AB530" t="s">
        <v>76</v>
      </c>
      <c r="AC530" t="s">
        <v>76</v>
      </c>
      <c r="AD530" t="s">
        <v>172</v>
      </c>
      <c r="AE530" t="s">
        <v>172</v>
      </c>
      <c r="AF530" t="s">
        <v>172</v>
      </c>
      <c r="AG530" t="s">
        <v>172</v>
      </c>
      <c r="AH530" t="s">
        <v>76</v>
      </c>
      <c r="AI530" t="s">
        <v>76</v>
      </c>
      <c r="AJ530" t="s">
        <v>76</v>
      </c>
      <c r="AK530" t="s">
        <v>76</v>
      </c>
      <c r="AL530" t="s">
        <v>76</v>
      </c>
      <c r="AM530" t="s">
        <v>76</v>
      </c>
      <c r="AN530" t="s">
        <v>76</v>
      </c>
      <c r="AO530" t="s">
        <v>76</v>
      </c>
      <c r="AP530" t="s">
        <v>76</v>
      </c>
      <c r="AQ530" t="s">
        <v>76</v>
      </c>
      <c r="AR530">
        <v>6</v>
      </c>
      <c r="AS530">
        <v>1.2</v>
      </c>
    </row>
    <row r="531" spans="1:45" x14ac:dyDescent="0.15">
      <c r="A531" t="s">
        <v>692</v>
      </c>
      <c r="B531">
        <v>670</v>
      </c>
      <c r="C531">
        <v>95.71</v>
      </c>
      <c r="D531">
        <v>2</v>
      </c>
      <c r="E531">
        <v>0.5</v>
      </c>
      <c r="F531">
        <v>2</v>
      </c>
      <c r="G531">
        <v>0.5</v>
      </c>
      <c r="H531">
        <v>11</v>
      </c>
      <c r="I531">
        <v>2.75</v>
      </c>
      <c r="J531">
        <v>25</v>
      </c>
      <c r="K531">
        <v>6.25</v>
      </c>
      <c r="L531" t="s">
        <v>76</v>
      </c>
      <c r="M531" t="s">
        <v>76</v>
      </c>
      <c r="N531">
        <v>2</v>
      </c>
      <c r="O531">
        <v>0.5</v>
      </c>
      <c r="P531" t="s">
        <v>76</v>
      </c>
      <c r="Q531" t="s">
        <v>76</v>
      </c>
      <c r="R531" t="s">
        <v>76</v>
      </c>
      <c r="S531" t="s">
        <v>76</v>
      </c>
      <c r="X531" t="s">
        <v>76</v>
      </c>
      <c r="Y531" t="s">
        <v>76</v>
      </c>
      <c r="AB531" t="s">
        <v>76</v>
      </c>
      <c r="AC531" t="s">
        <v>76</v>
      </c>
      <c r="AD531" t="s">
        <v>76</v>
      </c>
      <c r="AE531" t="s">
        <v>76</v>
      </c>
      <c r="AF531" t="s">
        <v>76</v>
      </c>
      <c r="AG531" t="s">
        <v>76</v>
      </c>
      <c r="AH531" t="s">
        <v>76</v>
      </c>
      <c r="AI531" t="s">
        <v>76</v>
      </c>
      <c r="AJ531" t="s">
        <v>76</v>
      </c>
      <c r="AK531" t="s">
        <v>76</v>
      </c>
      <c r="AL531" t="s">
        <v>76</v>
      </c>
      <c r="AM531" t="s">
        <v>76</v>
      </c>
      <c r="AN531" t="s">
        <v>76</v>
      </c>
      <c r="AO531" t="s">
        <v>76</v>
      </c>
      <c r="AP531" t="s">
        <v>76</v>
      </c>
      <c r="AQ531" t="s">
        <v>76</v>
      </c>
      <c r="AR531">
        <v>22</v>
      </c>
      <c r="AS531">
        <v>3.14</v>
      </c>
    </row>
    <row r="532" spans="1:45" x14ac:dyDescent="0.15">
      <c r="A532" t="s">
        <v>693</v>
      </c>
      <c r="B532">
        <v>170</v>
      </c>
      <c r="C532">
        <v>56.67</v>
      </c>
      <c r="D532" t="s">
        <v>76</v>
      </c>
      <c r="E532" t="s">
        <v>76</v>
      </c>
      <c r="F532">
        <v>1</v>
      </c>
      <c r="G532">
        <v>0.5</v>
      </c>
      <c r="H532">
        <v>3</v>
      </c>
      <c r="I532">
        <v>1.5</v>
      </c>
      <c r="J532">
        <v>3</v>
      </c>
      <c r="K532">
        <v>1.5</v>
      </c>
      <c r="L532" t="s">
        <v>76</v>
      </c>
      <c r="M532" t="s">
        <v>76</v>
      </c>
      <c r="N532" t="s">
        <v>76</v>
      </c>
      <c r="O532" t="s">
        <v>76</v>
      </c>
      <c r="P532" t="s">
        <v>76</v>
      </c>
      <c r="Q532" t="s">
        <v>76</v>
      </c>
      <c r="R532" t="s">
        <v>76</v>
      </c>
      <c r="S532" t="s">
        <v>76</v>
      </c>
      <c r="X532" t="s">
        <v>76</v>
      </c>
      <c r="Y532" t="s">
        <v>76</v>
      </c>
      <c r="AB532" t="s">
        <v>76</v>
      </c>
      <c r="AC532" t="s">
        <v>76</v>
      </c>
      <c r="AD532" t="s">
        <v>172</v>
      </c>
      <c r="AE532" t="s">
        <v>172</v>
      </c>
      <c r="AF532" t="s">
        <v>172</v>
      </c>
      <c r="AG532" t="s">
        <v>172</v>
      </c>
      <c r="AH532" t="s">
        <v>76</v>
      </c>
      <c r="AI532" t="s">
        <v>76</v>
      </c>
      <c r="AJ532" t="s">
        <v>76</v>
      </c>
      <c r="AK532" t="s">
        <v>76</v>
      </c>
      <c r="AL532">
        <v>2</v>
      </c>
      <c r="AM532">
        <v>2</v>
      </c>
      <c r="AN532" t="s">
        <v>76</v>
      </c>
      <c r="AO532" t="s">
        <v>76</v>
      </c>
      <c r="AP532" t="s">
        <v>76</v>
      </c>
      <c r="AQ532" t="s">
        <v>76</v>
      </c>
      <c r="AR532">
        <v>20</v>
      </c>
      <c r="AS532">
        <v>6.67</v>
      </c>
    </row>
    <row r="533" spans="1:45" x14ac:dyDescent="0.15">
      <c r="A533" t="s">
        <v>694</v>
      </c>
      <c r="B533">
        <v>428</v>
      </c>
      <c r="C533">
        <v>85.6</v>
      </c>
      <c r="D533" t="s">
        <v>76</v>
      </c>
      <c r="E533" t="s">
        <v>76</v>
      </c>
      <c r="F533" t="s">
        <v>76</v>
      </c>
      <c r="G533" t="s">
        <v>76</v>
      </c>
      <c r="H533">
        <v>1</v>
      </c>
      <c r="I533">
        <v>0.33</v>
      </c>
      <c r="J533">
        <v>7</v>
      </c>
      <c r="K533">
        <v>2.33</v>
      </c>
      <c r="L533" t="s">
        <v>76</v>
      </c>
      <c r="M533" t="s">
        <v>76</v>
      </c>
      <c r="N533">
        <v>2</v>
      </c>
      <c r="O533">
        <v>0.67</v>
      </c>
      <c r="P533" t="s">
        <v>76</v>
      </c>
      <c r="Q533" t="s">
        <v>76</v>
      </c>
      <c r="R533">
        <v>1</v>
      </c>
      <c r="S533">
        <v>0.33</v>
      </c>
      <c r="X533" t="s">
        <v>76</v>
      </c>
      <c r="Y533" t="s">
        <v>76</v>
      </c>
      <c r="AB533" t="s">
        <v>76</v>
      </c>
      <c r="AC533" t="s">
        <v>76</v>
      </c>
      <c r="AD533" t="s">
        <v>172</v>
      </c>
      <c r="AE533" t="s">
        <v>172</v>
      </c>
      <c r="AF533" t="s">
        <v>172</v>
      </c>
      <c r="AG533" t="s">
        <v>172</v>
      </c>
      <c r="AH533" t="s">
        <v>76</v>
      </c>
      <c r="AI533" t="s">
        <v>76</v>
      </c>
      <c r="AJ533" t="s">
        <v>76</v>
      </c>
      <c r="AK533" t="s">
        <v>76</v>
      </c>
      <c r="AL533">
        <v>1</v>
      </c>
      <c r="AM533">
        <v>1</v>
      </c>
      <c r="AN533" t="s">
        <v>76</v>
      </c>
      <c r="AO533" t="s">
        <v>76</v>
      </c>
      <c r="AP533" t="s">
        <v>76</v>
      </c>
      <c r="AQ533" t="s">
        <v>76</v>
      </c>
      <c r="AR533">
        <v>28</v>
      </c>
      <c r="AS533">
        <v>5.6</v>
      </c>
    </row>
    <row r="534" spans="1:45" x14ac:dyDescent="0.15">
      <c r="A534" t="s">
        <v>695</v>
      </c>
      <c r="B534">
        <v>1163</v>
      </c>
      <c r="C534">
        <v>145.38</v>
      </c>
      <c r="D534" t="s">
        <v>76</v>
      </c>
      <c r="E534" t="s">
        <v>76</v>
      </c>
      <c r="F534" t="s">
        <v>76</v>
      </c>
      <c r="G534" t="s">
        <v>76</v>
      </c>
      <c r="H534">
        <v>7</v>
      </c>
      <c r="I534">
        <v>1.4</v>
      </c>
      <c r="J534">
        <v>62</v>
      </c>
      <c r="K534">
        <v>12.4</v>
      </c>
      <c r="L534">
        <v>1</v>
      </c>
      <c r="M534">
        <v>0.2</v>
      </c>
      <c r="N534">
        <v>1</v>
      </c>
      <c r="O534">
        <v>0.2</v>
      </c>
      <c r="P534" t="s">
        <v>76</v>
      </c>
      <c r="Q534" t="s">
        <v>76</v>
      </c>
      <c r="R534">
        <v>1</v>
      </c>
      <c r="S534">
        <v>0.2</v>
      </c>
      <c r="X534" t="s">
        <v>76</v>
      </c>
      <c r="Y534" t="s">
        <v>76</v>
      </c>
      <c r="AB534" t="s">
        <v>76</v>
      </c>
      <c r="AC534" t="s">
        <v>76</v>
      </c>
      <c r="AD534" t="s">
        <v>76</v>
      </c>
      <c r="AE534" t="s">
        <v>76</v>
      </c>
      <c r="AF534">
        <v>1</v>
      </c>
      <c r="AG534">
        <v>1</v>
      </c>
      <c r="AH534" t="s">
        <v>76</v>
      </c>
      <c r="AI534" t="s">
        <v>76</v>
      </c>
      <c r="AJ534" t="s">
        <v>76</v>
      </c>
      <c r="AK534" t="s">
        <v>76</v>
      </c>
      <c r="AL534">
        <v>2</v>
      </c>
      <c r="AM534">
        <v>2</v>
      </c>
      <c r="AN534" t="s">
        <v>76</v>
      </c>
      <c r="AO534" t="s">
        <v>76</v>
      </c>
      <c r="AP534" t="s">
        <v>76</v>
      </c>
      <c r="AQ534" t="s">
        <v>76</v>
      </c>
      <c r="AR534">
        <v>67</v>
      </c>
      <c r="AS534">
        <v>8.3800000000000008</v>
      </c>
    </row>
    <row r="535" spans="1:45" x14ac:dyDescent="0.15">
      <c r="A535" t="s">
        <v>696</v>
      </c>
      <c r="B535">
        <v>709</v>
      </c>
      <c r="C535">
        <v>118.17</v>
      </c>
      <c r="D535" t="s">
        <v>76</v>
      </c>
      <c r="E535" t="s">
        <v>76</v>
      </c>
      <c r="F535" t="s">
        <v>76</v>
      </c>
      <c r="G535" t="s">
        <v>76</v>
      </c>
      <c r="H535">
        <v>24</v>
      </c>
      <c r="I535">
        <v>6</v>
      </c>
      <c r="J535">
        <v>25</v>
      </c>
      <c r="K535">
        <v>6.25</v>
      </c>
      <c r="L535">
        <v>2</v>
      </c>
      <c r="M535">
        <v>0.5</v>
      </c>
      <c r="N535">
        <v>6</v>
      </c>
      <c r="O535">
        <v>1.5</v>
      </c>
      <c r="P535" t="s">
        <v>76</v>
      </c>
      <c r="Q535" t="s">
        <v>76</v>
      </c>
      <c r="R535">
        <v>2</v>
      </c>
      <c r="S535">
        <v>0.5</v>
      </c>
      <c r="X535">
        <v>1</v>
      </c>
      <c r="Y535">
        <v>0.25</v>
      </c>
      <c r="AB535" t="s">
        <v>76</v>
      </c>
      <c r="AC535" t="s">
        <v>76</v>
      </c>
      <c r="AD535" t="s">
        <v>172</v>
      </c>
      <c r="AE535" t="s">
        <v>172</v>
      </c>
      <c r="AF535" t="s">
        <v>172</v>
      </c>
      <c r="AG535" t="s">
        <v>172</v>
      </c>
      <c r="AH535" t="s">
        <v>76</v>
      </c>
      <c r="AI535" t="s">
        <v>76</v>
      </c>
      <c r="AJ535" t="s">
        <v>76</v>
      </c>
      <c r="AK535" t="s">
        <v>76</v>
      </c>
      <c r="AL535" t="s">
        <v>76</v>
      </c>
      <c r="AM535" t="s">
        <v>76</v>
      </c>
      <c r="AN535" t="s">
        <v>76</v>
      </c>
      <c r="AO535" t="s">
        <v>76</v>
      </c>
      <c r="AP535" t="s">
        <v>76</v>
      </c>
      <c r="AQ535" t="s">
        <v>76</v>
      </c>
      <c r="AR535">
        <v>31</v>
      </c>
      <c r="AS535">
        <v>5.17</v>
      </c>
    </row>
    <row r="536" spans="1:45" x14ac:dyDescent="0.15">
      <c r="A536" t="s">
        <v>697</v>
      </c>
      <c r="B536">
        <v>624</v>
      </c>
      <c r="C536">
        <v>89.14</v>
      </c>
      <c r="D536" t="s">
        <v>76</v>
      </c>
      <c r="E536" t="s">
        <v>76</v>
      </c>
      <c r="F536" t="s">
        <v>76</v>
      </c>
      <c r="G536" t="s">
        <v>76</v>
      </c>
      <c r="H536">
        <v>2</v>
      </c>
      <c r="I536">
        <v>0.5</v>
      </c>
      <c r="J536">
        <v>4</v>
      </c>
      <c r="K536">
        <v>1</v>
      </c>
      <c r="L536" t="s">
        <v>76</v>
      </c>
      <c r="M536" t="s">
        <v>76</v>
      </c>
      <c r="N536">
        <v>1</v>
      </c>
      <c r="O536">
        <v>0.25</v>
      </c>
      <c r="P536" t="s">
        <v>76</v>
      </c>
      <c r="Q536" t="s">
        <v>76</v>
      </c>
      <c r="R536" t="s">
        <v>76</v>
      </c>
      <c r="S536" t="s">
        <v>76</v>
      </c>
      <c r="X536" t="s">
        <v>76</v>
      </c>
      <c r="Y536" t="s">
        <v>76</v>
      </c>
      <c r="AB536" t="s">
        <v>76</v>
      </c>
      <c r="AC536" t="s">
        <v>76</v>
      </c>
      <c r="AD536" t="s">
        <v>76</v>
      </c>
      <c r="AE536" t="s">
        <v>76</v>
      </c>
      <c r="AF536" t="s">
        <v>76</v>
      </c>
      <c r="AG536" t="s">
        <v>76</v>
      </c>
      <c r="AH536" t="s">
        <v>76</v>
      </c>
      <c r="AI536" t="s">
        <v>76</v>
      </c>
      <c r="AJ536" t="s">
        <v>76</v>
      </c>
      <c r="AK536" t="s">
        <v>76</v>
      </c>
      <c r="AL536">
        <v>2</v>
      </c>
      <c r="AM536">
        <v>2</v>
      </c>
      <c r="AN536" t="s">
        <v>76</v>
      </c>
      <c r="AO536" t="s">
        <v>76</v>
      </c>
      <c r="AP536" t="s">
        <v>76</v>
      </c>
      <c r="AQ536" t="s">
        <v>76</v>
      </c>
      <c r="AR536">
        <v>68</v>
      </c>
      <c r="AS536">
        <v>9.7100000000000009</v>
      </c>
    </row>
    <row r="537" spans="1:45" x14ac:dyDescent="0.15">
      <c r="A537" t="s">
        <v>698</v>
      </c>
      <c r="B537">
        <v>2050</v>
      </c>
      <c r="C537">
        <v>120.59</v>
      </c>
      <c r="D537">
        <v>2</v>
      </c>
      <c r="E537">
        <v>0.18</v>
      </c>
      <c r="F537">
        <v>6</v>
      </c>
      <c r="G537">
        <v>0.55000000000000004</v>
      </c>
      <c r="H537">
        <v>34</v>
      </c>
      <c r="I537">
        <v>3.09</v>
      </c>
      <c r="J537">
        <v>251</v>
      </c>
      <c r="K537">
        <v>22.82</v>
      </c>
      <c r="L537">
        <v>5</v>
      </c>
      <c r="M537">
        <v>0.45</v>
      </c>
      <c r="N537">
        <v>6</v>
      </c>
      <c r="O537">
        <v>0.55000000000000004</v>
      </c>
      <c r="P537">
        <v>1</v>
      </c>
      <c r="Q537">
        <v>0.09</v>
      </c>
      <c r="R537">
        <v>8</v>
      </c>
      <c r="S537">
        <v>0.73</v>
      </c>
      <c r="X537">
        <v>2</v>
      </c>
      <c r="Y537">
        <v>0.18</v>
      </c>
      <c r="AB537" t="s">
        <v>76</v>
      </c>
      <c r="AC537" t="s">
        <v>76</v>
      </c>
      <c r="AD537" t="s">
        <v>76</v>
      </c>
      <c r="AE537" t="s">
        <v>76</v>
      </c>
      <c r="AF537">
        <v>6</v>
      </c>
      <c r="AG537">
        <v>2</v>
      </c>
      <c r="AH537">
        <v>1</v>
      </c>
      <c r="AI537">
        <v>0.5</v>
      </c>
      <c r="AJ537" t="s">
        <v>76</v>
      </c>
      <c r="AK537" t="s">
        <v>76</v>
      </c>
      <c r="AL537">
        <v>1</v>
      </c>
      <c r="AM537">
        <v>0.5</v>
      </c>
      <c r="AN537" t="s">
        <v>76</v>
      </c>
      <c r="AO537" t="s">
        <v>76</v>
      </c>
      <c r="AP537" t="s">
        <v>76</v>
      </c>
      <c r="AQ537" t="s">
        <v>76</v>
      </c>
      <c r="AR537">
        <v>77</v>
      </c>
      <c r="AS537">
        <v>4.53</v>
      </c>
    </row>
    <row r="538" spans="1:45" x14ac:dyDescent="0.15">
      <c r="A538" t="s">
        <v>699</v>
      </c>
      <c r="B538">
        <v>320</v>
      </c>
      <c r="C538">
        <v>80</v>
      </c>
      <c r="D538" t="s">
        <v>76</v>
      </c>
      <c r="E538" t="s">
        <v>76</v>
      </c>
      <c r="F538" t="s">
        <v>76</v>
      </c>
      <c r="G538" t="s">
        <v>76</v>
      </c>
      <c r="H538">
        <v>3</v>
      </c>
      <c r="I538">
        <v>1</v>
      </c>
      <c r="J538">
        <v>16</v>
      </c>
      <c r="K538">
        <v>5.33</v>
      </c>
      <c r="L538">
        <v>1</v>
      </c>
      <c r="M538">
        <v>0.33</v>
      </c>
      <c r="N538">
        <v>10</v>
      </c>
      <c r="O538">
        <v>3.33</v>
      </c>
      <c r="P538">
        <v>1</v>
      </c>
      <c r="Q538">
        <v>0.33</v>
      </c>
      <c r="R538" t="s">
        <v>76</v>
      </c>
      <c r="S538" t="s">
        <v>76</v>
      </c>
      <c r="X538" t="s">
        <v>76</v>
      </c>
      <c r="Y538" t="s">
        <v>76</v>
      </c>
      <c r="AB538" t="s">
        <v>76</v>
      </c>
      <c r="AC538" t="s">
        <v>76</v>
      </c>
      <c r="AD538" t="s">
        <v>172</v>
      </c>
      <c r="AE538" t="s">
        <v>172</v>
      </c>
      <c r="AF538" t="s">
        <v>172</v>
      </c>
      <c r="AG538" t="s">
        <v>172</v>
      </c>
      <c r="AH538" t="s">
        <v>76</v>
      </c>
      <c r="AI538" t="s">
        <v>76</v>
      </c>
      <c r="AJ538" t="s">
        <v>76</v>
      </c>
      <c r="AK538" t="s">
        <v>76</v>
      </c>
      <c r="AL538" t="s">
        <v>76</v>
      </c>
      <c r="AM538" t="s">
        <v>76</v>
      </c>
      <c r="AN538" t="s">
        <v>76</v>
      </c>
      <c r="AO538" t="s">
        <v>76</v>
      </c>
      <c r="AP538" t="s">
        <v>76</v>
      </c>
      <c r="AQ538" t="s">
        <v>76</v>
      </c>
      <c r="AR538">
        <v>8</v>
      </c>
      <c r="AS538">
        <v>2</v>
      </c>
    </row>
    <row r="539" spans="1:45" x14ac:dyDescent="0.15">
      <c r="A539" t="s">
        <v>700</v>
      </c>
      <c r="B539">
        <v>730</v>
      </c>
      <c r="C539">
        <v>146</v>
      </c>
      <c r="D539" t="s">
        <v>76</v>
      </c>
      <c r="E539" t="s">
        <v>76</v>
      </c>
      <c r="F539">
        <v>1</v>
      </c>
      <c r="G539">
        <v>0.33</v>
      </c>
      <c r="H539">
        <v>7</v>
      </c>
      <c r="I539">
        <v>2.33</v>
      </c>
      <c r="J539">
        <v>13</v>
      </c>
      <c r="K539">
        <v>4.33</v>
      </c>
      <c r="L539">
        <v>1</v>
      </c>
      <c r="M539">
        <v>0.33</v>
      </c>
      <c r="N539">
        <v>1</v>
      </c>
      <c r="O539">
        <v>0.33</v>
      </c>
      <c r="P539" t="s">
        <v>76</v>
      </c>
      <c r="Q539" t="s">
        <v>76</v>
      </c>
      <c r="R539" t="s">
        <v>76</v>
      </c>
      <c r="S539" t="s">
        <v>76</v>
      </c>
      <c r="X539" t="s">
        <v>76</v>
      </c>
      <c r="Y539" t="s">
        <v>76</v>
      </c>
      <c r="AB539" t="s">
        <v>76</v>
      </c>
      <c r="AC539" t="s">
        <v>76</v>
      </c>
      <c r="AD539" t="s">
        <v>172</v>
      </c>
      <c r="AE539" t="s">
        <v>172</v>
      </c>
      <c r="AF539" t="s">
        <v>172</v>
      </c>
      <c r="AG539" t="s">
        <v>172</v>
      </c>
      <c r="AH539" t="s">
        <v>76</v>
      </c>
      <c r="AI539" t="s">
        <v>76</v>
      </c>
      <c r="AJ539" t="s">
        <v>76</v>
      </c>
      <c r="AK539" t="s">
        <v>76</v>
      </c>
      <c r="AL539" t="s">
        <v>76</v>
      </c>
      <c r="AM539" t="s">
        <v>76</v>
      </c>
      <c r="AN539" t="s">
        <v>76</v>
      </c>
      <c r="AO539" t="s">
        <v>76</v>
      </c>
      <c r="AP539" t="s">
        <v>76</v>
      </c>
      <c r="AQ539" t="s">
        <v>76</v>
      </c>
      <c r="AR539">
        <v>26</v>
      </c>
      <c r="AS539">
        <v>5.2</v>
      </c>
    </row>
    <row r="540" spans="1:45" x14ac:dyDescent="0.15">
      <c r="A540" t="s">
        <v>701</v>
      </c>
      <c r="B540">
        <v>289</v>
      </c>
      <c r="C540">
        <v>57.8</v>
      </c>
      <c r="D540" t="s">
        <v>76</v>
      </c>
      <c r="E540" t="s">
        <v>76</v>
      </c>
      <c r="F540" t="s">
        <v>76</v>
      </c>
      <c r="G540" t="s">
        <v>76</v>
      </c>
      <c r="H540">
        <v>4</v>
      </c>
      <c r="I540">
        <v>1.33</v>
      </c>
      <c r="J540">
        <v>10</v>
      </c>
      <c r="K540">
        <v>3.33</v>
      </c>
      <c r="L540" t="s">
        <v>76</v>
      </c>
      <c r="M540" t="s">
        <v>76</v>
      </c>
      <c r="N540" t="s">
        <v>76</v>
      </c>
      <c r="O540" t="s">
        <v>76</v>
      </c>
      <c r="P540" t="s">
        <v>76</v>
      </c>
      <c r="Q540" t="s">
        <v>76</v>
      </c>
      <c r="R540" t="s">
        <v>76</v>
      </c>
      <c r="S540" t="s">
        <v>76</v>
      </c>
      <c r="X540" t="s">
        <v>76</v>
      </c>
      <c r="Y540" t="s">
        <v>76</v>
      </c>
      <c r="AB540" t="s">
        <v>76</v>
      </c>
      <c r="AC540" t="s">
        <v>76</v>
      </c>
      <c r="AD540" t="s">
        <v>172</v>
      </c>
      <c r="AE540" t="s">
        <v>172</v>
      </c>
      <c r="AF540" t="s">
        <v>172</v>
      </c>
      <c r="AG540" t="s">
        <v>172</v>
      </c>
      <c r="AH540" t="s">
        <v>76</v>
      </c>
      <c r="AI540" t="s">
        <v>76</v>
      </c>
      <c r="AJ540" t="s">
        <v>76</v>
      </c>
      <c r="AK540" t="s">
        <v>76</v>
      </c>
      <c r="AL540" t="s">
        <v>76</v>
      </c>
      <c r="AM540" t="s">
        <v>76</v>
      </c>
      <c r="AN540" t="s">
        <v>76</v>
      </c>
      <c r="AO540" t="s">
        <v>76</v>
      </c>
      <c r="AP540" t="s">
        <v>76</v>
      </c>
      <c r="AQ540" t="s">
        <v>76</v>
      </c>
      <c r="AR540">
        <v>16</v>
      </c>
      <c r="AS540">
        <v>3.2</v>
      </c>
    </row>
    <row r="541" spans="1:45" x14ac:dyDescent="0.15">
      <c r="A541" t="s">
        <v>702</v>
      </c>
      <c r="B541">
        <v>1064</v>
      </c>
      <c r="C541">
        <v>106.4</v>
      </c>
      <c r="D541" t="s">
        <v>76</v>
      </c>
      <c r="E541" t="s">
        <v>76</v>
      </c>
      <c r="F541" t="s">
        <v>76</v>
      </c>
      <c r="G541" t="s">
        <v>76</v>
      </c>
      <c r="H541">
        <v>7</v>
      </c>
      <c r="I541">
        <v>1.17</v>
      </c>
      <c r="J541">
        <v>20</v>
      </c>
      <c r="K541">
        <v>3.33</v>
      </c>
      <c r="L541">
        <v>3</v>
      </c>
      <c r="M541">
        <v>0.5</v>
      </c>
      <c r="N541">
        <v>4</v>
      </c>
      <c r="O541">
        <v>0.67</v>
      </c>
      <c r="P541" t="s">
        <v>76</v>
      </c>
      <c r="Q541" t="s">
        <v>76</v>
      </c>
      <c r="R541">
        <v>4</v>
      </c>
      <c r="S541">
        <v>0.67</v>
      </c>
      <c r="X541" t="s">
        <v>76</v>
      </c>
      <c r="Y541" t="s">
        <v>76</v>
      </c>
      <c r="AB541" t="s">
        <v>76</v>
      </c>
      <c r="AC541" t="s">
        <v>76</v>
      </c>
      <c r="AD541" t="s">
        <v>172</v>
      </c>
      <c r="AE541" t="s">
        <v>172</v>
      </c>
      <c r="AF541" t="s">
        <v>172</v>
      </c>
      <c r="AG541" t="s">
        <v>172</v>
      </c>
      <c r="AH541" t="s">
        <v>76</v>
      </c>
      <c r="AI541" t="s">
        <v>76</v>
      </c>
      <c r="AJ541" t="s">
        <v>76</v>
      </c>
      <c r="AK541" t="s">
        <v>76</v>
      </c>
      <c r="AL541">
        <v>3</v>
      </c>
      <c r="AM541">
        <v>1.5</v>
      </c>
      <c r="AN541" t="s">
        <v>76</v>
      </c>
      <c r="AO541" t="s">
        <v>76</v>
      </c>
      <c r="AP541" t="s">
        <v>76</v>
      </c>
      <c r="AQ541" t="s">
        <v>76</v>
      </c>
      <c r="AR541">
        <v>35</v>
      </c>
      <c r="AS541">
        <v>3.5</v>
      </c>
    </row>
    <row r="542" spans="1:45" x14ac:dyDescent="0.15">
      <c r="A542" t="s">
        <v>703</v>
      </c>
      <c r="B542">
        <v>411</v>
      </c>
      <c r="C542">
        <v>82.2</v>
      </c>
      <c r="D542" t="s">
        <v>76</v>
      </c>
      <c r="E542" t="s">
        <v>76</v>
      </c>
      <c r="F542" t="s">
        <v>76</v>
      </c>
      <c r="G542" t="s">
        <v>76</v>
      </c>
      <c r="H542" t="s">
        <v>76</v>
      </c>
      <c r="I542" t="s">
        <v>76</v>
      </c>
      <c r="J542">
        <v>12</v>
      </c>
      <c r="K542">
        <v>4</v>
      </c>
      <c r="L542" t="s">
        <v>76</v>
      </c>
      <c r="M542" t="s">
        <v>76</v>
      </c>
      <c r="N542">
        <v>4</v>
      </c>
      <c r="O542">
        <v>1.33</v>
      </c>
      <c r="P542" t="s">
        <v>76</v>
      </c>
      <c r="Q542" t="s">
        <v>76</v>
      </c>
      <c r="R542">
        <v>1</v>
      </c>
      <c r="S542">
        <v>0.33</v>
      </c>
      <c r="X542" t="s">
        <v>76</v>
      </c>
      <c r="Y542" t="s">
        <v>76</v>
      </c>
      <c r="AB542" t="s">
        <v>76</v>
      </c>
      <c r="AC542" t="s">
        <v>76</v>
      </c>
      <c r="AD542" t="s">
        <v>172</v>
      </c>
      <c r="AE542" t="s">
        <v>172</v>
      </c>
      <c r="AF542" t="s">
        <v>172</v>
      </c>
      <c r="AG542" t="s">
        <v>172</v>
      </c>
      <c r="AH542" t="s">
        <v>76</v>
      </c>
      <c r="AI542" t="s">
        <v>76</v>
      </c>
      <c r="AJ542" t="s">
        <v>76</v>
      </c>
      <c r="AK542" t="s">
        <v>76</v>
      </c>
      <c r="AL542">
        <v>1</v>
      </c>
      <c r="AM542">
        <v>1</v>
      </c>
      <c r="AN542" t="s">
        <v>76</v>
      </c>
      <c r="AO542" t="s">
        <v>76</v>
      </c>
      <c r="AP542" t="s">
        <v>76</v>
      </c>
      <c r="AQ542" t="s">
        <v>76</v>
      </c>
      <c r="AR542">
        <v>4</v>
      </c>
      <c r="AS542">
        <v>0.8</v>
      </c>
    </row>
    <row r="543" spans="1:45" x14ac:dyDescent="0.15">
      <c r="A543" t="s">
        <v>704</v>
      </c>
      <c r="B543">
        <v>1217</v>
      </c>
      <c r="C543">
        <v>101.42</v>
      </c>
      <c r="D543" t="s">
        <v>76</v>
      </c>
      <c r="E543" t="s">
        <v>76</v>
      </c>
      <c r="F543">
        <v>24</v>
      </c>
      <c r="G543">
        <v>3.43</v>
      </c>
      <c r="H543">
        <v>72</v>
      </c>
      <c r="I543">
        <v>10.29</v>
      </c>
      <c r="J543">
        <v>142</v>
      </c>
      <c r="K543">
        <v>20.29</v>
      </c>
      <c r="L543">
        <v>1</v>
      </c>
      <c r="M543">
        <v>0.14000000000000001</v>
      </c>
      <c r="N543">
        <v>12</v>
      </c>
      <c r="O543">
        <v>1.71</v>
      </c>
      <c r="P543" t="s">
        <v>76</v>
      </c>
      <c r="Q543" t="s">
        <v>76</v>
      </c>
      <c r="R543">
        <v>3</v>
      </c>
      <c r="S543">
        <v>0.43</v>
      </c>
      <c r="X543">
        <v>1</v>
      </c>
      <c r="Y543">
        <v>0.14000000000000001</v>
      </c>
      <c r="AB543" t="s">
        <v>76</v>
      </c>
      <c r="AC543" t="s">
        <v>76</v>
      </c>
      <c r="AD543" t="s">
        <v>76</v>
      </c>
      <c r="AE543" t="s">
        <v>76</v>
      </c>
      <c r="AF543" t="s">
        <v>76</v>
      </c>
      <c r="AG543" t="s">
        <v>76</v>
      </c>
      <c r="AH543" t="s">
        <v>76</v>
      </c>
      <c r="AI543" t="s">
        <v>76</v>
      </c>
      <c r="AJ543" t="s">
        <v>76</v>
      </c>
      <c r="AK543" t="s">
        <v>76</v>
      </c>
      <c r="AL543">
        <v>2</v>
      </c>
      <c r="AM543">
        <v>1</v>
      </c>
      <c r="AN543" t="s">
        <v>76</v>
      </c>
      <c r="AO543" t="s">
        <v>76</v>
      </c>
      <c r="AP543">
        <v>1</v>
      </c>
      <c r="AQ543">
        <v>0.5</v>
      </c>
      <c r="AR543">
        <v>78</v>
      </c>
      <c r="AS543">
        <v>6.5</v>
      </c>
    </row>
    <row r="544" spans="1:45" x14ac:dyDescent="0.15">
      <c r="A544" t="s">
        <v>705</v>
      </c>
      <c r="B544">
        <v>1421</v>
      </c>
      <c r="C544">
        <v>88.81</v>
      </c>
      <c r="D544">
        <v>1</v>
      </c>
      <c r="E544">
        <v>0.1</v>
      </c>
      <c r="F544">
        <v>25</v>
      </c>
      <c r="G544">
        <v>2.5</v>
      </c>
      <c r="H544">
        <v>74</v>
      </c>
      <c r="I544">
        <v>7.4</v>
      </c>
      <c r="J544">
        <v>112</v>
      </c>
      <c r="K544">
        <v>11.2</v>
      </c>
      <c r="L544">
        <v>3</v>
      </c>
      <c r="M544">
        <v>0.3</v>
      </c>
      <c r="N544">
        <v>5</v>
      </c>
      <c r="O544">
        <v>0.5</v>
      </c>
      <c r="P544">
        <v>7</v>
      </c>
      <c r="Q544">
        <v>0.7</v>
      </c>
      <c r="R544">
        <v>3</v>
      </c>
      <c r="S544">
        <v>0.3</v>
      </c>
      <c r="X544" t="s">
        <v>76</v>
      </c>
      <c r="Y544" t="s">
        <v>76</v>
      </c>
      <c r="AB544" t="s">
        <v>76</v>
      </c>
      <c r="AC544" t="s">
        <v>76</v>
      </c>
      <c r="AD544" t="s">
        <v>76</v>
      </c>
      <c r="AE544" t="s">
        <v>76</v>
      </c>
      <c r="AF544">
        <v>2</v>
      </c>
      <c r="AG544">
        <v>0.67</v>
      </c>
      <c r="AH544" t="s">
        <v>76</v>
      </c>
      <c r="AI544" t="s">
        <v>76</v>
      </c>
      <c r="AJ544" t="s">
        <v>76</v>
      </c>
      <c r="AK544" t="s">
        <v>76</v>
      </c>
      <c r="AL544">
        <v>2</v>
      </c>
      <c r="AM544">
        <v>2</v>
      </c>
      <c r="AN544" t="s">
        <v>76</v>
      </c>
      <c r="AO544" t="s">
        <v>76</v>
      </c>
      <c r="AP544" t="s">
        <v>76</v>
      </c>
      <c r="AQ544" t="s">
        <v>76</v>
      </c>
      <c r="AR544">
        <v>56</v>
      </c>
      <c r="AS544">
        <v>3.5</v>
      </c>
    </row>
    <row r="545" spans="1:45" x14ac:dyDescent="0.15">
      <c r="A545" t="s">
        <v>706</v>
      </c>
      <c r="B545">
        <v>946</v>
      </c>
      <c r="C545">
        <v>94.6</v>
      </c>
      <c r="D545">
        <v>1</v>
      </c>
      <c r="E545">
        <v>0.17</v>
      </c>
      <c r="F545" t="s">
        <v>76</v>
      </c>
      <c r="G545" t="s">
        <v>76</v>
      </c>
      <c r="H545">
        <v>7</v>
      </c>
      <c r="I545">
        <v>1.17</v>
      </c>
      <c r="J545">
        <v>36</v>
      </c>
      <c r="K545">
        <v>6</v>
      </c>
      <c r="L545" t="s">
        <v>76</v>
      </c>
      <c r="M545" t="s">
        <v>76</v>
      </c>
      <c r="N545">
        <v>1</v>
      </c>
      <c r="O545">
        <v>0.17</v>
      </c>
      <c r="P545">
        <v>1</v>
      </c>
      <c r="Q545">
        <v>0.17</v>
      </c>
      <c r="R545">
        <v>5</v>
      </c>
      <c r="S545">
        <v>0.83</v>
      </c>
      <c r="X545" t="s">
        <v>76</v>
      </c>
      <c r="Y545" t="s">
        <v>76</v>
      </c>
      <c r="AB545">
        <v>1</v>
      </c>
      <c r="AC545">
        <v>0.17</v>
      </c>
      <c r="AD545" t="s">
        <v>76</v>
      </c>
      <c r="AE545" t="s">
        <v>76</v>
      </c>
      <c r="AF545">
        <v>1</v>
      </c>
      <c r="AG545">
        <v>0.5</v>
      </c>
      <c r="AH545" t="s">
        <v>76</v>
      </c>
      <c r="AI545" t="s">
        <v>76</v>
      </c>
      <c r="AJ545" t="s">
        <v>76</v>
      </c>
      <c r="AK545" t="s">
        <v>76</v>
      </c>
      <c r="AL545" t="s">
        <v>76</v>
      </c>
      <c r="AM545" t="s">
        <v>76</v>
      </c>
      <c r="AN545" t="s">
        <v>76</v>
      </c>
      <c r="AO545" t="s">
        <v>76</v>
      </c>
      <c r="AP545" t="s">
        <v>76</v>
      </c>
      <c r="AQ545" t="s">
        <v>76</v>
      </c>
      <c r="AR545">
        <v>61</v>
      </c>
      <c r="AS545">
        <v>6.1</v>
      </c>
    </row>
    <row r="546" spans="1:45" x14ac:dyDescent="0.15">
      <c r="A546" t="s">
        <v>707</v>
      </c>
      <c r="B546">
        <v>855</v>
      </c>
      <c r="C546">
        <v>122.14</v>
      </c>
      <c r="D546" t="s">
        <v>76</v>
      </c>
      <c r="E546" t="s">
        <v>76</v>
      </c>
      <c r="F546">
        <v>2</v>
      </c>
      <c r="G546">
        <v>0.5</v>
      </c>
      <c r="H546">
        <v>21</v>
      </c>
      <c r="I546">
        <v>5.25</v>
      </c>
      <c r="J546">
        <v>8</v>
      </c>
      <c r="K546">
        <v>2</v>
      </c>
      <c r="L546">
        <v>3</v>
      </c>
      <c r="M546">
        <v>0.75</v>
      </c>
      <c r="N546">
        <v>1</v>
      </c>
      <c r="O546">
        <v>0.25</v>
      </c>
      <c r="P546">
        <v>11</v>
      </c>
      <c r="Q546">
        <v>2.75</v>
      </c>
      <c r="R546">
        <v>7</v>
      </c>
      <c r="S546">
        <v>1.75</v>
      </c>
      <c r="X546" t="s">
        <v>76</v>
      </c>
      <c r="Y546" t="s">
        <v>76</v>
      </c>
      <c r="AB546">
        <v>2</v>
      </c>
      <c r="AC546">
        <v>0.5</v>
      </c>
      <c r="AD546" t="s">
        <v>76</v>
      </c>
      <c r="AE546" t="s">
        <v>76</v>
      </c>
      <c r="AF546" t="s">
        <v>76</v>
      </c>
      <c r="AG546" t="s">
        <v>76</v>
      </c>
      <c r="AH546" t="s">
        <v>76</v>
      </c>
      <c r="AI546" t="s">
        <v>76</v>
      </c>
      <c r="AJ546" t="s">
        <v>76</v>
      </c>
      <c r="AK546" t="s">
        <v>76</v>
      </c>
      <c r="AL546">
        <v>3</v>
      </c>
      <c r="AM546">
        <v>3</v>
      </c>
      <c r="AN546" t="s">
        <v>76</v>
      </c>
      <c r="AO546" t="s">
        <v>76</v>
      </c>
      <c r="AP546" t="s">
        <v>76</v>
      </c>
      <c r="AQ546" t="s">
        <v>76</v>
      </c>
      <c r="AR546">
        <v>88</v>
      </c>
      <c r="AS546">
        <v>12.57</v>
      </c>
    </row>
    <row r="547" spans="1:45" x14ac:dyDescent="0.15">
      <c r="A547" t="s">
        <v>708</v>
      </c>
      <c r="B547">
        <v>576</v>
      </c>
      <c r="C547">
        <v>115.2</v>
      </c>
      <c r="D547" t="s">
        <v>76</v>
      </c>
      <c r="E547" t="s">
        <v>76</v>
      </c>
      <c r="F547">
        <v>1</v>
      </c>
      <c r="G547">
        <v>0.33</v>
      </c>
      <c r="H547">
        <v>34</v>
      </c>
      <c r="I547">
        <v>11.33</v>
      </c>
      <c r="J547">
        <v>27</v>
      </c>
      <c r="K547">
        <v>9</v>
      </c>
      <c r="L547" t="s">
        <v>76</v>
      </c>
      <c r="M547" t="s">
        <v>76</v>
      </c>
      <c r="N547">
        <v>1</v>
      </c>
      <c r="O547">
        <v>0.33</v>
      </c>
      <c r="P547" t="s">
        <v>76</v>
      </c>
      <c r="Q547" t="s">
        <v>76</v>
      </c>
      <c r="R547" t="s">
        <v>76</v>
      </c>
      <c r="S547" t="s">
        <v>76</v>
      </c>
      <c r="X547" t="s">
        <v>76</v>
      </c>
      <c r="Y547" t="s">
        <v>76</v>
      </c>
      <c r="AB547" t="s">
        <v>76</v>
      </c>
      <c r="AC547" t="s">
        <v>76</v>
      </c>
      <c r="AD547" t="s">
        <v>172</v>
      </c>
      <c r="AE547" t="s">
        <v>172</v>
      </c>
      <c r="AF547" t="s">
        <v>172</v>
      </c>
      <c r="AG547" t="s">
        <v>172</v>
      </c>
      <c r="AH547" t="s">
        <v>76</v>
      </c>
      <c r="AI547" t="s">
        <v>76</v>
      </c>
      <c r="AJ547" t="s">
        <v>76</v>
      </c>
      <c r="AK547" t="s">
        <v>76</v>
      </c>
      <c r="AL547" t="s">
        <v>76</v>
      </c>
      <c r="AM547" t="s">
        <v>76</v>
      </c>
      <c r="AN547" t="s">
        <v>76</v>
      </c>
      <c r="AO547" t="s">
        <v>76</v>
      </c>
      <c r="AP547" t="s">
        <v>76</v>
      </c>
      <c r="AQ547" t="s">
        <v>76</v>
      </c>
      <c r="AR547">
        <v>19</v>
      </c>
      <c r="AS547">
        <v>3.8</v>
      </c>
    </row>
    <row r="548" spans="1:45" x14ac:dyDescent="0.15">
      <c r="A548" t="s">
        <v>709</v>
      </c>
      <c r="B548">
        <v>273</v>
      </c>
      <c r="C548">
        <v>68.25</v>
      </c>
      <c r="D548" t="s">
        <v>76</v>
      </c>
      <c r="E548" t="s">
        <v>76</v>
      </c>
      <c r="F548" t="s">
        <v>76</v>
      </c>
      <c r="G548" t="s">
        <v>76</v>
      </c>
      <c r="H548">
        <v>2</v>
      </c>
      <c r="I548">
        <v>0.67</v>
      </c>
      <c r="J548">
        <v>39</v>
      </c>
      <c r="K548">
        <v>13</v>
      </c>
      <c r="L548">
        <v>2</v>
      </c>
      <c r="M548">
        <v>0.67</v>
      </c>
      <c r="N548" t="s">
        <v>76</v>
      </c>
      <c r="O548" t="s">
        <v>76</v>
      </c>
      <c r="P548" t="s">
        <v>76</v>
      </c>
      <c r="Q548" t="s">
        <v>76</v>
      </c>
      <c r="R548">
        <v>3</v>
      </c>
      <c r="S548">
        <v>1</v>
      </c>
      <c r="X548" t="s">
        <v>76</v>
      </c>
      <c r="Y548" t="s">
        <v>76</v>
      </c>
      <c r="AB548" t="s">
        <v>76</v>
      </c>
      <c r="AC548" t="s">
        <v>76</v>
      </c>
      <c r="AD548" t="s">
        <v>172</v>
      </c>
      <c r="AE548" t="s">
        <v>172</v>
      </c>
      <c r="AF548" t="s">
        <v>172</v>
      </c>
      <c r="AG548" t="s">
        <v>172</v>
      </c>
      <c r="AH548" t="s">
        <v>76</v>
      </c>
      <c r="AI548" t="s">
        <v>76</v>
      </c>
      <c r="AJ548" t="s">
        <v>76</v>
      </c>
      <c r="AK548" t="s">
        <v>76</v>
      </c>
      <c r="AL548" t="s">
        <v>76</v>
      </c>
      <c r="AM548" t="s">
        <v>76</v>
      </c>
      <c r="AN548" t="s">
        <v>76</v>
      </c>
      <c r="AO548" t="s">
        <v>76</v>
      </c>
      <c r="AP548" t="s">
        <v>76</v>
      </c>
      <c r="AQ548" t="s">
        <v>76</v>
      </c>
      <c r="AR548">
        <v>14</v>
      </c>
      <c r="AS548">
        <v>3.5</v>
      </c>
    </row>
    <row r="549" spans="1:45" x14ac:dyDescent="0.15">
      <c r="A549" t="s">
        <v>710</v>
      </c>
      <c r="B549">
        <v>543</v>
      </c>
      <c r="C549">
        <v>90.5</v>
      </c>
      <c r="D549" t="s">
        <v>76</v>
      </c>
      <c r="E549" t="s">
        <v>76</v>
      </c>
      <c r="F549">
        <v>3</v>
      </c>
      <c r="G549">
        <v>0.75</v>
      </c>
      <c r="H549">
        <v>17</v>
      </c>
      <c r="I549">
        <v>4.25</v>
      </c>
      <c r="J549">
        <v>41</v>
      </c>
      <c r="K549">
        <v>10.25</v>
      </c>
      <c r="L549">
        <v>2</v>
      </c>
      <c r="M549">
        <v>0.5</v>
      </c>
      <c r="N549">
        <v>6</v>
      </c>
      <c r="O549">
        <v>1.5</v>
      </c>
      <c r="P549" t="s">
        <v>76</v>
      </c>
      <c r="Q549" t="s">
        <v>76</v>
      </c>
      <c r="R549">
        <v>1</v>
      </c>
      <c r="S549">
        <v>0.25</v>
      </c>
      <c r="X549" t="s">
        <v>76</v>
      </c>
      <c r="Y549" t="s">
        <v>76</v>
      </c>
      <c r="AB549" t="s">
        <v>76</v>
      </c>
      <c r="AC549" t="s">
        <v>76</v>
      </c>
      <c r="AD549" t="s">
        <v>172</v>
      </c>
      <c r="AE549" t="s">
        <v>172</v>
      </c>
      <c r="AF549" t="s">
        <v>172</v>
      </c>
      <c r="AG549" t="s">
        <v>172</v>
      </c>
      <c r="AH549" t="s">
        <v>76</v>
      </c>
      <c r="AI549" t="s">
        <v>76</v>
      </c>
      <c r="AJ549" t="s">
        <v>76</v>
      </c>
      <c r="AK549" t="s">
        <v>76</v>
      </c>
      <c r="AL549">
        <v>2</v>
      </c>
      <c r="AM549">
        <v>2</v>
      </c>
      <c r="AN549" t="s">
        <v>76</v>
      </c>
      <c r="AO549" t="s">
        <v>76</v>
      </c>
      <c r="AP549" t="s">
        <v>76</v>
      </c>
      <c r="AQ549" t="s">
        <v>76</v>
      </c>
      <c r="AR549">
        <v>24</v>
      </c>
      <c r="AS549">
        <v>4</v>
      </c>
    </row>
    <row r="550" spans="1:45" x14ac:dyDescent="0.15">
      <c r="A550" t="s">
        <v>711</v>
      </c>
      <c r="B550">
        <v>113</v>
      </c>
      <c r="C550">
        <v>56.5</v>
      </c>
      <c r="D550" t="s">
        <v>76</v>
      </c>
      <c r="E550" t="s">
        <v>76</v>
      </c>
      <c r="F550" t="s">
        <v>76</v>
      </c>
      <c r="G550" t="s">
        <v>76</v>
      </c>
      <c r="H550" t="s">
        <v>76</v>
      </c>
      <c r="I550" t="s">
        <v>76</v>
      </c>
      <c r="J550">
        <v>1</v>
      </c>
      <c r="K550">
        <v>1</v>
      </c>
      <c r="L550" t="s">
        <v>76</v>
      </c>
      <c r="M550" t="s">
        <v>76</v>
      </c>
      <c r="N550" t="s">
        <v>76</v>
      </c>
      <c r="O550" t="s">
        <v>76</v>
      </c>
      <c r="P550">
        <v>1</v>
      </c>
      <c r="Q550">
        <v>1</v>
      </c>
      <c r="R550" t="s">
        <v>76</v>
      </c>
      <c r="S550" t="s">
        <v>76</v>
      </c>
      <c r="X550" t="s">
        <v>76</v>
      </c>
      <c r="Y550" t="s">
        <v>76</v>
      </c>
      <c r="AB550" t="s">
        <v>76</v>
      </c>
      <c r="AC550" t="s">
        <v>76</v>
      </c>
      <c r="AD550" t="s">
        <v>172</v>
      </c>
      <c r="AE550" t="s">
        <v>172</v>
      </c>
      <c r="AF550" t="s">
        <v>172</v>
      </c>
      <c r="AG550" t="s">
        <v>172</v>
      </c>
      <c r="AH550" t="s">
        <v>172</v>
      </c>
      <c r="AI550" t="s">
        <v>172</v>
      </c>
      <c r="AJ550" t="s">
        <v>172</v>
      </c>
      <c r="AK550" t="s">
        <v>172</v>
      </c>
      <c r="AL550" t="s">
        <v>172</v>
      </c>
      <c r="AM550" t="s">
        <v>172</v>
      </c>
      <c r="AN550" t="s">
        <v>172</v>
      </c>
      <c r="AO550" t="s">
        <v>172</v>
      </c>
      <c r="AP550" t="s">
        <v>172</v>
      </c>
      <c r="AQ550" t="s">
        <v>172</v>
      </c>
      <c r="AR550">
        <v>7</v>
      </c>
      <c r="AS550">
        <v>3.5</v>
      </c>
    </row>
    <row r="551" spans="1:45" x14ac:dyDescent="0.15">
      <c r="A551" t="s">
        <v>712</v>
      </c>
      <c r="B551">
        <v>331</v>
      </c>
      <c r="C551">
        <v>55.17</v>
      </c>
      <c r="D551" t="s">
        <v>76</v>
      </c>
      <c r="E551" t="s">
        <v>76</v>
      </c>
      <c r="F551">
        <v>2</v>
      </c>
      <c r="G551">
        <v>0.5</v>
      </c>
      <c r="H551">
        <v>9</v>
      </c>
      <c r="I551">
        <v>2.25</v>
      </c>
      <c r="J551">
        <v>14</v>
      </c>
      <c r="K551">
        <v>3.5</v>
      </c>
      <c r="L551" t="s">
        <v>76</v>
      </c>
      <c r="M551" t="s">
        <v>76</v>
      </c>
      <c r="N551" t="s">
        <v>76</v>
      </c>
      <c r="O551" t="s">
        <v>76</v>
      </c>
      <c r="P551" t="s">
        <v>76</v>
      </c>
      <c r="Q551" t="s">
        <v>76</v>
      </c>
      <c r="R551" t="s">
        <v>76</v>
      </c>
      <c r="S551" t="s">
        <v>76</v>
      </c>
      <c r="X551" t="s">
        <v>76</v>
      </c>
      <c r="Y551" t="s">
        <v>76</v>
      </c>
      <c r="AB551" t="s">
        <v>76</v>
      </c>
      <c r="AC551" t="s">
        <v>76</v>
      </c>
      <c r="AD551" t="s">
        <v>172</v>
      </c>
      <c r="AE551" t="s">
        <v>172</v>
      </c>
      <c r="AF551" t="s">
        <v>172</v>
      </c>
      <c r="AG551" t="s">
        <v>172</v>
      </c>
      <c r="AH551" t="s">
        <v>76</v>
      </c>
      <c r="AI551" t="s">
        <v>76</v>
      </c>
      <c r="AJ551" t="s">
        <v>76</v>
      </c>
      <c r="AK551" t="s">
        <v>76</v>
      </c>
      <c r="AL551">
        <v>3</v>
      </c>
      <c r="AM551">
        <v>3</v>
      </c>
      <c r="AN551" t="s">
        <v>76</v>
      </c>
      <c r="AO551" t="s">
        <v>76</v>
      </c>
      <c r="AP551" t="s">
        <v>76</v>
      </c>
      <c r="AQ551" t="s">
        <v>76</v>
      </c>
      <c r="AR551">
        <v>31</v>
      </c>
      <c r="AS551">
        <v>5.17</v>
      </c>
    </row>
    <row r="552" spans="1:45" x14ac:dyDescent="0.15">
      <c r="A552" t="s">
        <v>713</v>
      </c>
      <c r="B552">
        <v>176</v>
      </c>
      <c r="C552">
        <v>88</v>
      </c>
      <c r="D552" t="s">
        <v>76</v>
      </c>
      <c r="E552" t="s">
        <v>76</v>
      </c>
      <c r="F552" t="s">
        <v>76</v>
      </c>
      <c r="G552" t="s">
        <v>76</v>
      </c>
      <c r="H552">
        <v>12</v>
      </c>
      <c r="I552">
        <v>12</v>
      </c>
      <c r="J552">
        <v>14</v>
      </c>
      <c r="K552">
        <v>14</v>
      </c>
      <c r="L552" t="s">
        <v>76</v>
      </c>
      <c r="M552" t="s">
        <v>76</v>
      </c>
      <c r="N552" t="s">
        <v>76</v>
      </c>
      <c r="O552" t="s">
        <v>76</v>
      </c>
      <c r="P552" t="s">
        <v>76</v>
      </c>
      <c r="Q552" t="s">
        <v>76</v>
      </c>
      <c r="R552">
        <v>1</v>
      </c>
      <c r="S552">
        <v>1</v>
      </c>
      <c r="X552" t="s">
        <v>76</v>
      </c>
      <c r="Y552" t="s">
        <v>76</v>
      </c>
      <c r="AB552" t="s">
        <v>76</v>
      </c>
      <c r="AC552" t="s">
        <v>76</v>
      </c>
      <c r="AD552" t="s">
        <v>172</v>
      </c>
      <c r="AE552" t="s">
        <v>172</v>
      </c>
      <c r="AF552" t="s">
        <v>172</v>
      </c>
      <c r="AG552" t="s">
        <v>172</v>
      </c>
      <c r="AH552" t="s">
        <v>172</v>
      </c>
      <c r="AI552" t="s">
        <v>172</v>
      </c>
      <c r="AJ552" t="s">
        <v>172</v>
      </c>
      <c r="AK552" t="s">
        <v>172</v>
      </c>
      <c r="AL552" t="s">
        <v>172</v>
      </c>
      <c r="AM552" t="s">
        <v>172</v>
      </c>
      <c r="AN552" t="s">
        <v>172</v>
      </c>
      <c r="AO552" t="s">
        <v>172</v>
      </c>
      <c r="AP552" t="s">
        <v>172</v>
      </c>
      <c r="AQ552" t="s">
        <v>172</v>
      </c>
      <c r="AR552">
        <v>6</v>
      </c>
      <c r="AS552">
        <v>3</v>
      </c>
    </row>
    <row r="553" spans="1:45" x14ac:dyDescent="0.15">
      <c r="A553" t="s">
        <v>714</v>
      </c>
      <c r="B553">
        <v>3048</v>
      </c>
      <c r="C553">
        <v>132.52000000000001</v>
      </c>
      <c r="D553">
        <v>7</v>
      </c>
      <c r="E553">
        <v>0.54</v>
      </c>
      <c r="F553">
        <v>4</v>
      </c>
      <c r="G553">
        <v>0.31</v>
      </c>
      <c r="H553">
        <v>23</v>
      </c>
      <c r="I553">
        <v>1.77</v>
      </c>
      <c r="J553">
        <v>94</v>
      </c>
      <c r="K553">
        <v>7.23</v>
      </c>
      <c r="L553">
        <v>10</v>
      </c>
      <c r="M553">
        <v>0.77</v>
      </c>
      <c r="N553">
        <v>28</v>
      </c>
      <c r="O553">
        <v>2.15</v>
      </c>
      <c r="P553">
        <v>7</v>
      </c>
      <c r="Q553">
        <v>0.54</v>
      </c>
      <c r="R553">
        <v>2</v>
      </c>
      <c r="S553">
        <v>0.15</v>
      </c>
      <c r="X553">
        <v>2</v>
      </c>
      <c r="Y553">
        <v>0.15</v>
      </c>
      <c r="AB553">
        <v>2</v>
      </c>
      <c r="AC553">
        <v>0.15</v>
      </c>
      <c r="AD553" t="s">
        <v>76</v>
      </c>
      <c r="AE553" t="s">
        <v>76</v>
      </c>
      <c r="AF553" t="s">
        <v>76</v>
      </c>
      <c r="AG553" t="s">
        <v>76</v>
      </c>
      <c r="AH553">
        <v>1</v>
      </c>
      <c r="AI553">
        <v>1</v>
      </c>
      <c r="AJ553" t="s">
        <v>76</v>
      </c>
      <c r="AK553" t="s">
        <v>76</v>
      </c>
      <c r="AL553">
        <v>4</v>
      </c>
      <c r="AM553">
        <v>4</v>
      </c>
      <c r="AN553" t="s">
        <v>76</v>
      </c>
      <c r="AO553" t="s">
        <v>76</v>
      </c>
      <c r="AP553" t="s">
        <v>76</v>
      </c>
      <c r="AQ553" t="s">
        <v>76</v>
      </c>
      <c r="AR553">
        <v>101</v>
      </c>
      <c r="AS553">
        <v>4.3899999999999997</v>
      </c>
    </row>
    <row r="554" spans="1:45" x14ac:dyDescent="0.15">
      <c r="A554" t="s">
        <v>715</v>
      </c>
      <c r="B554">
        <v>445</v>
      </c>
      <c r="C554">
        <v>148.33000000000001</v>
      </c>
      <c r="D554" t="s">
        <v>76</v>
      </c>
      <c r="E554" t="s">
        <v>76</v>
      </c>
      <c r="F554" t="s">
        <v>76</v>
      </c>
      <c r="G554" t="s">
        <v>76</v>
      </c>
      <c r="H554">
        <v>1</v>
      </c>
      <c r="I554">
        <v>0.5</v>
      </c>
      <c r="J554">
        <v>4</v>
      </c>
      <c r="K554">
        <v>2</v>
      </c>
      <c r="L554" t="s">
        <v>76</v>
      </c>
      <c r="M554" t="s">
        <v>76</v>
      </c>
      <c r="N554">
        <v>3</v>
      </c>
      <c r="O554">
        <v>1.5</v>
      </c>
      <c r="P554" t="s">
        <v>76</v>
      </c>
      <c r="Q554" t="s">
        <v>76</v>
      </c>
      <c r="R554">
        <v>1</v>
      </c>
      <c r="S554">
        <v>0.5</v>
      </c>
      <c r="X554" t="s">
        <v>76</v>
      </c>
      <c r="Y554" t="s">
        <v>76</v>
      </c>
      <c r="AB554" t="s">
        <v>76</v>
      </c>
      <c r="AC554" t="s">
        <v>76</v>
      </c>
      <c r="AD554" t="s">
        <v>172</v>
      </c>
      <c r="AE554" t="s">
        <v>172</v>
      </c>
      <c r="AF554" t="s">
        <v>172</v>
      </c>
      <c r="AG554" t="s">
        <v>172</v>
      </c>
      <c r="AH554" t="s">
        <v>76</v>
      </c>
      <c r="AI554" t="s">
        <v>76</v>
      </c>
      <c r="AJ554" t="s">
        <v>76</v>
      </c>
      <c r="AK554" t="s">
        <v>76</v>
      </c>
      <c r="AL554">
        <v>4</v>
      </c>
      <c r="AM554">
        <v>4</v>
      </c>
      <c r="AN554" t="s">
        <v>76</v>
      </c>
      <c r="AO554" t="s">
        <v>76</v>
      </c>
      <c r="AP554" t="s">
        <v>76</v>
      </c>
      <c r="AQ554" t="s">
        <v>76</v>
      </c>
      <c r="AR554">
        <v>15</v>
      </c>
      <c r="AS554">
        <v>5</v>
      </c>
    </row>
    <row r="555" spans="1:45" x14ac:dyDescent="0.15">
      <c r="A555" t="s">
        <v>716</v>
      </c>
      <c r="B555">
        <v>402</v>
      </c>
      <c r="C555">
        <v>67</v>
      </c>
      <c r="D555" t="s">
        <v>76</v>
      </c>
      <c r="E555" t="s">
        <v>76</v>
      </c>
      <c r="F555" t="s">
        <v>76</v>
      </c>
      <c r="G555" t="s">
        <v>76</v>
      </c>
      <c r="H555">
        <v>10</v>
      </c>
      <c r="I555">
        <v>3.33</v>
      </c>
      <c r="J555">
        <v>28</v>
      </c>
      <c r="K555">
        <v>9.33</v>
      </c>
      <c r="L555" t="s">
        <v>76</v>
      </c>
      <c r="M555" t="s">
        <v>76</v>
      </c>
      <c r="N555">
        <v>4</v>
      </c>
      <c r="O555">
        <v>1.33</v>
      </c>
      <c r="P555" t="s">
        <v>76</v>
      </c>
      <c r="Q555" t="s">
        <v>76</v>
      </c>
      <c r="R555" t="s">
        <v>76</v>
      </c>
      <c r="S555" t="s">
        <v>76</v>
      </c>
      <c r="X555" t="s">
        <v>76</v>
      </c>
      <c r="Y555" t="s">
        <v>76</v>
      </c>
      <c r="AB555" t="s">
        <v>76</v>
      </c>
      <c r="AC555" t="s">
        <v>76</v>
      </c>
      <c r="AD555" t="s">
        <v>172</v>
      </c>
      <c r="AE555" t="s">
        <v>172</v>
      </c>
      <c r="AF555" t="s">
        <v>172</v>
      </c>
      <c r="AG555" t="s">
        <v>172</v>
      </c>
      <c r="AH555" t="s">
        <v>76</v>
      </c>
      <c r="AI555" t="s">
        <v>76</v>
      </c>
      <c r="AJ555" t="s">
        <v>76</v>
      </c>
      <c r="AK555" t="s">
        <v>76</v>
      </c>
      <c r="AL555">
        <v>2</v>
      </c>
      <c r="AM555">
        <v>2</v>
      </c>
      <c r="AN555" t="s">
        <v>76</v>
      </c>
      <c r="AO555" t="s">
        <v>76</v>
      </c>
      <c r="AP555" t="s">
        <v>76</v>
      </c>
      <c r="AQ555" t="s">
        <v>76</v>
      </c>
      <c r="AR555">
        <v>37</v>
      </c>
      <c r="AS555">
        <v>6.17</v>
      </c>
    </row>
    <row r="556" spans="1:45" x14ac:dyDescent="0.15">
      <c r="A556" t="s">
        <v>717</v>
      </c>
      <c r="B556">
        <v>382</v>
      </c>
      <c r="C556">
        <v>76.400000000000006</v>
      </c>
      <c r="D556" t="s">
        <v>76</v>
      </c>
      <c r="E556" t="s">
        <v>76</v>
      </c>
      <c r="F556">
        <v>4</v>
      </c>
      <c r="G556">
        <v>1.33</v>
      </c>
      <c r="H556">
        <v>5</v>
      </c>
      <c r="I556">
        <v>1.67</v>
      </c>
      <c r="J556">
        <v>24</v>
      </c>
      <c r="K556">
        <v>8</v>
      </c>
      <c r="L556" t="s">
        <v>76</v>
      </c>
      <c r="M556" t="s">
        <v>76</v>
      </c>
      <c r="N556">
        <v>7</v>
      </c>
      <c r="O556">
        <v>2.33</v>
      </c>
      <c r="P556" t="s">
        <v>76</v>
      </c>
      <c r="Q556" t="s">
        <v>76</v>
      </c>
      <c r="R556" t="s">
        <v>76</v>
      </c>
      <c r="S556" t="s">
        <v>76</v>
      </c>
      <c r="X556" t="s">
        <v>76</v>
      </c>
      <c r="Y556" t="s">
        <v>76</v>
      </c>
      <c r="AB556">
        <v>1</v>
      </c>
      <c r="AC556">
        <v>0.33</v>
      </c>
      <c r="AD556" t="s">
        <v>172</v>
      </c>
      <c r="AE556" t="s">
        <v>172</v>
      </c>
      <c r="AF556" t="s">
        <v>172</v>
      </c>
      <c r="AG556" t="s">
        <v>172</v>
      </c>
      <c r="AH556" t="s">
        <v>76</v>
      </c>
      <c r="AI556" t="s">
        <v>76</v>
      </c>
      <c r="AJ556" t="s">
        <v>76</v>
      </c>
      <c r="AK556" t="s">
        <v>76</v>
      </c>
      <c r="AL556" t="s">
        <v>76</v>
      </c>
      <c r="AM556" t="s">
        <v>76</v>
      </c>
      <c r="AN556" t="s">
        <v>76</v>
      </c>
      <c r="AO556" t="s">
        <v>76</v>
      </c>
      <c r="AP556" t="s">
        <v>76</v>
      </c>
      <c r="AQ556" t="s">
        <v>76</v>
      </c>
      <c r="AR556">
        <v>20</v>
      </c>
      <c r="AS556">
        <v>4</v>
      </c>
    </row>
    <row r="557" spans="1:45" x14ac:dyDescent="0.15">
      <c r="A557" t="s">
        <v>718</v>
      </c>
      <c r="B557">
        <v>291</v>
      </c>
      <c r="C557">
        <v>58.2</v>
      </c>
      <c r="D557">
        <v>2</v>
      </c>
      <c r="E557">
        <v>0.67</v>
      </c>
      <c r="F557">
        <v>9</v>
      </c>
      <c r="G557">
        <v>3</v>
      </c>
      <c r="H557">
        <v>5</v>
      </c>
      <c r="I557">
        <v>1.67</v>
      </c>
      <c r="J557">
        <v>3</v>
      </c>
      <c r="K557">
        <v>1</v>
      </c>
      <c r="L557" t="s">
        <v>76</v>
      </c>
      <c r="M557" t="s">
        <v>76</v>
      </c>
      <c r="N557" t="s">
        <v>76</v>
      </c>
      <c r="O557" t="s">
        <v>76</v>
      </c>
      <c r="P557" t="s">
        <v>76</v>
      </c>
      <c r="Q557" t="s">
        <v>76</v>
      </c>
      <c r="R557">
        <v>2</v>
      </c>
      <c r="S557">
        <v>0.67</v>
      </c>
      <c r="X557" t="s">
        <v>76</v>
      </c>
      <c r="Y557" t="s">
        <v>76</v>
      </c>
      <c r="AB557" t="s">
        <v>76</v>
      </c>
      <c r="AC557" t="s">
        <v>76</v>
      </c>
      <c r="AD557" t="s">
        <v>172</v>
      </c>
      <c r="AE557" t="s">
        <v>172</v>
      </c>
      <c r="AF557" t="s">
        <v>172</v>
      </c>
      <c r="AG557" t="s">
        <v>172</v>
      </c>
      <c r="AH557" t="s">
        <v>76</v>
      </c>
      <c r="AI557" t="s">
        <v>76</v>
      </c>
      <c r="AJ557" t="s">
        <v>76</v>
      </c>
      <c r="AK557" t="s">
        <v>76</v>
      </c>
      <c r="AL557" t="s">
        <v>76</v>
      </c>
      <c r="AM557" t="s">
        <v>76</v>
      </c>
      <c r="AN557" t="s">
        <v>76</v>
      </c>
      <c r="AO557" t="s">
        <v>76</v>
      </c>
      <c r="AP557" t="s">
        <v>76</v>
      </c>
      <c r="AQ557" t="s">
        <v>76</v>
      </c>
      <c r="AR557">
        <v>10</v>
      </c>
      <c r="AS557">
        <v>2</v>
      </c>
    </row>
    <row r="558" spans="1:45" x14ac:dyDescent="0.15">
      <c r="A558" t="s">
        <v>719</v>
      </c>
      <c r="B558">
        <v>40</v>
      </c>
      <c r="C558">
        <v>20</v>
      </c>
      <c r="D558" t="s">
        <v>76</v>
      </c>
      <c r="E558" t="s">
        <v>76</v>
      </c>
      <c r="F558" t="s">
        <v>76</v>
      </c>
      <c r="G558" t="s">
        <v>76</v>
      </c>
      <c r="H558">
        <v>1</v>
      </c>
      <c r="I558">
        <v>1</v>
      </c>
      <c r="J558">
        <v>2</v>
      </c>
      <c r="K558">
        <v>2</v>
      </c>
      <c r="L558" t="s">
        <v>76</v>
      </c>
      <c r="M558" t="s">
        <v>76</v>
      </c>
      <c r="N558">
        <v>1</v>
      </c>
      <c r="O558">
        <v>1</v>
      </c>
      <c r="P558" t="s">
        <v>76</v>
      </c>
      <c r="Q558" t="s">
        <v>76</v>
      </c>
      <c r="R558" t="s">
        <v>76</v>
      </c>
      <c r="S558" t="s">
        <v>76</v>
      </c>
      <c r="X558" t="s">
        <v>76</v>
      </c>
      <c r="Y558" t="s">
        <v>76</v>
      </c>
      <c r="AB558" t="s">
        <v>76</v>
      </c>
      <c r="AC558" t="s">
        <v>76</v>
      </c>
      <c r="AD558" t="s">
        <v>172</v>
      </c>
      <c r="AE558" t="s">
        <v>172</v>
      </c>
      <c r="AF558" t="s">
        <v>172</v>
      </c>
      <c r="AG558" t="s">
        <v>172</v>
      </c>
      <c r="AH558" t="s">
        <v>76</v>
      </c>
      <c r="AI558" t="s">
        <v>76</v>
      </c>
      <c r="AJ558" t="s">
        <v>76</v>
      </c>
      <c r="AK558" t="s">
        <v>76</v>
      </c>
      <c r="AL558">
        <v>4</v>
      </c>
      <c r="AM558">
        <v>4</v>
      </c>
      <c r="AN558" t="s">
        <v>76</v>
      </c>
      <c r="AO558" t="s">
        <v>76</v>
      </c>
      <c r="AP558" t="s">
        <v>76</v>
      </c>
      <c r="AQ558" t="s">
        <v>76</v>
      </c>
      <c r="AR558">
        <v>3</v>
      </c>
      <c r="AS558">
        <v>1.5</v>
      </c>
    </row>
    <row r="559" spans="1:45" x14ac:dyDescent="0.15">
      <c r="A559" t="s">
        <v>720</v>
      </c>
      <c r="B559">
        <v>231</v>
      </c>
      <c r="C559">
        <v>57.75</v>
      </c>
      <c r="D559" t="s">
        <v>76</v>
      </c>
      <c r="E559" t="s">
        <v>76</v>
      </c>
      <c r="F559" t="s">
        <v>76</v>
      </c>
      <c r="G559" t="s">
        <v>76</v>
      </c>
      <c r="H559" t="s">
        <v>76</v>
      </c>
      <c r="I559" t="s">
        <v>76</v>
      </c>
      <c r="J559">
        <v>2</v>
      </c>
      <c r="K559">
        <v>1</v>
      </c>
      <c r="L559" t="s">
        <v>76</v>
      </c>
      <c r="M559" t="s">
        <v>76</v>
      </c>
      <c r="N559" t="s">
        <v>76</v>
      </c>
      <c r="O559" t="s">
        <v>76</v>
      </c>
      <c r="P559" t="s">
        <v>76</v>
      </c>
      <c r="Q559" t="s">
        <v>76</v>
      </c>
      <c r="R559" t="s">
        <v>76</v>
      </c>
      <c r="S559" t="s">
        <v>76</v>
      </c>
      <c r="X559" t="s">
        <v>76</v>
      </c>
      <c r="Y559" t="s">
        <v>76</v>
      </c>
      <c r="AB559" t="s">
        <v>76</v>
      </c>
      <c r="AC559" t="s">
        <v>76</v>
      </c>
      <c r="AD559" t="s">
        <v>172</v>
      </c>
      <c r="AE559" t="s">
        <v>172</v>
      </c>
      <c r="AF559" t="s">
        <v>172</v>
      </c>
      <c r="AG559" t="s">
        <v>172</v>
      </c>
      <c r="AH559" t="s">
        <v>76</v>
      </c>
      <c r="AI559" t="s">
        <v>76</v>
      </c>
      <c r="AJ559" t="s">
        <v>76</v>
      </c>
      <c r="AK559" t="s">
        <v>76</v>
      </c>
      <c r="AL559" t="s">
        <v>76</v>
      </c>
      <c r="AM559" t="s">
        <v>76</v>
      </c>
      <c r="AN559" t="s">
        <v>76</v>
      </c>
      <c r="AO559" t="s">
        <v>76</v>
      </c>
      <c r="AP559" t="s">
        <v>76</v>
      </c>
      <c r="AQ559" t="s">
        <v>76</v>
      </c>
      <c r="AR559">
        <v>22</v>
      </c>
      <c r="AS559">
        <v>5.5</v>
      </c>
    </row>
    <row r="560" spans="1:45" x14ac:dyDescent="0.15">
      <c r="A560" t="s">
        <v>721</v>
      </c>
      <c r="B560">
        <v>952</v>
      </c>
      <c r="C560">
        <v>119</v>
      </c>
      <c r="D560">
        <v>1</v>
      </c>
      <c r="E560">
        <v>0.2</v>
      </c>
      <c r="F560">
        <v>9</v>
      </c>
      <c r="G560">
        <v>1.8</v>
      </c>
      <c r="H560">
        <v>3</v>
      </c>
      <c r="I560">
        <v>0.6</v>
      </c>
      <c r="J560">
        <v>50</v>
      </c>
      <c r="K560">
        <v>10</v>
      </c>
      <c r="L560" t="s">
        <v>76</v>
      </c>
      <c r="M560" t="s">
        <v>76</v>
      </c>
      <c r="N560">
        <v>9</v>
      </c>
      <c r="O560">
        <v>1.8</v>
      </c>
      <c r="P560" t="s">
        <v>76</v>
      </c>
      <c r="Q560" t="s">
        <v>76</v>
      </c>
      <c r="R560">
        <v>1</v>
      </c>
      <c r="S560">
        <v>0.2</v>
      </c>
      <c r="X560" t="s">
        <v>76</v>
      </c>
      <c r="Y560" t="s">
        <v>76</v>
      </c>
      <c r="AB560" t="s">
        <v>76</v>
      </c>
      <c r="AC560" t="s">
        <v>76</v>
      </c>
      <c r="AD560" t="s">
        <v>76</v>
      </c>
      <c r="AE560" t="s">
        <v>76</v>
      </c>
      <c r="AF560" t="s">
        <v>76</v>
      </c>
      <c r="AG560" t="s">
        <v>76</v>
      </c>
      <c r="AH560" t="s">
        <v>76</v>
      </c>
      <c r="AI560" t="s">
        <v>76</v>
      </c>
      <c r="AJ560" t="s">
        <v>76</v>
      </c>
      <c r="AK560" t="s">
        <v>76</v>
      </c>
      <c r="AL560">
        <v>6</v>
      </c>
      <c r="AM560">
        <v>6</v>
      </c>
      <c r="AN560" t="s">
        <v>76</v>
      </c>
      <c r="AO560" t="s">
        <v>76</v>
      </c>
      <c r="AP560" t="s">
        <v>76</v>
      </c>
      <c r="AQ560" t="s">
        <v>76</v>
      </c>
      <c r="AR560">
        <v>70</v>
      </c>
      <c r="AS560">
        <v>8.75</v>
      </c>
    </row>
    <row r="561" spans="1:45" x14ac:dyDescent="0.15">
      <c r="A561" t="s">
        <v>722</v>
      </c>
      <c r="B561">
        <v>182</v>
      </c>
      <c r="C561">
        <v>91</v>
      </c>
      <c r="D561" t="s">
        <v>76</v>
      </c>
      <c r="E561" t="s">
        <v>76</v>
      </c>
      <c r="F561" t="s">
        <v>76</v>
      </c>
      <c r="G561" t="s">
        <v>76</v>
      </c>
      <c r="H561" t="s">
        <v>76</v>
      </c>
      <c r="I561" t="s">
        <v>76</v>
      </c>
      <c r="J561" t="s">
        <v>76</v>
      </c>
      <c r="K561" t="s">
        <v>76</v>
      </c>
      <c r="L561" t="s">
        <v>76</v>
      </c>
      <c r="M561" t="s">
        <v>76</v>
      </c>
      <c r="N561" t="s">
        <v>76</v>
      </c>
      <c r="O561" t="s">
        <v>76</v>
      </c>
      <c r="P561" t="s">
        <v>76</v>
      </c>
      <c r="Q561" t="s">
        <v>76</v>
      </c>
      <c r="R561" t="s">
        <v>76</v>
      </c>
      <c r="S561" t="s">
        <v>76</v>
      </c>
      <c r="X561" t="s">
        <v>76</v>
      </c>
      <c r="Y561" t="s">
        <v>76</v>
      </c>
      <c r="AB561" t="s">
        <v>76</v>
      </c>
      <c r="AC561" t="s">
        <v>76</v>
      </c>
      <c r="AD561" t="s">
        <v>172</v>
      </c>
      <c r="AE561" t="s">
        <v>172</v>
      </c>
      <c r="AF561" t="s">
        <v>172</v>
      </c>
      <c r="AG561" t="s">
        <v>172</v>
      </c>
      <c r="AH561" t="s">
        <v>76</v>
      </c>
      <c r="AI561" t="s">
        <v>76</v>
      </c>
      <c r="AJ561" t="s">
        <v>76</v>
      </c>
      <c r="AK561" t="s">
        <v>76</v>
      </c>
      <c r="AL561" t="s">
        <v>76</v>
      </c>
      <c r="AM561" t="s">
        <v>76</v>
      </c>
      <c r="AN561" t="s">
        <v>76</v>
      </c>
      <c r="AO561" t="s">
        <v>76</v>
      </c>
      <c r="AP561" t="s">
        <v>76</v>
      </c>
      <c r="AQ561" t="s">
        <v>76</v>
      </c>
      <c r="AR561">
        <v>1</v>
      </c>
      <c r="AS561">
        <v>0.5</v>
      </c>
    </row>
    <row r="562" spans="1:45" x14ac:dyDescent="0.15">
      <c r="A562" t="s">
        <v>723</v>
      </c>
      <c r="B562">
        <v>55</v>
      </c>
      <c r="C562">
        <v>13.75</v>
      </c>
      <c r="D562" t="s">
        <v>76</v>
      </c>
      <c r="E562" t="s">
        <v>76</v>
      </c>
      <c r="F562">
        <v>3</v>
      </c>
      <c r="G562">
        <v>1.5</v>
      </c>
      <c r="H562" t="s">
        <v>76</v>
      </c>
      <c r="I562" t="s">
        <v>76</v>
      </c>
      <c r="J562" t="s">
        <v>76</v>
      </c>
      <c r="K562" t="s">
        <v>76</v>
      </c>
      <c r="L562" t="s">
        <v>76</v>
      </c>
      <c r="M562" t="s">
        <v>76</v>
      </c>
      <c r="N562">
        <v>1</v>
      </c>
      <c r="O562">
        <v>0.5</v>
      </c>
      <c r="P562" t="s">
        <v>76</v>
      </c>
      <c r="Q562" t="s">
        <v>76</v>
      </c>
      <c r="R562" t="s">
        <v>76</v>
      </c>
      <c r="S562" t="s">
        <v>76</v>
      </c>
      <c r="X562" t="s">
        <v>76</v>
      </c>
      <c r="Y562" t="s">
        <v>76</v>
      </c>
      <c r="AB562" t="s">
        <v>76</v>
      </c>
      <c r="AC562" t="s">
        <v>76</v>
      </c>
      <c r="AD562" t="s">
        <v>172</v>
      </c>
      <c r="AE562" t="s">
        <v>172</v>
      </c>
      <c r="AF562" t="s">
        <v>172</v>
      </c>
      <c r="AG562" t="s">
        <v>172</v>
      </c>
      <c r="AH562" t="s">
        <v>172</v>
      </c>
      <c r="AI562" t="s">
        <v>172</v>
      </c>
      <c r="AJ562" t="s">
        <v>172</v>
      </c>
      <c r="AK562" t="s">
        <v>172</v>
      </c>
      <c r="AL562" t="s">
        <v>172</v>
      </c>
      <c r="AM562" t="s">
        <v>172</v>
      </c>
      <c r="AN562" t="s">
        <v>172</v>
      </c>
      <c r="AO562" t="s">
        <v>172</v>
      </c>
      <c r="AP562" t="s">
        <v>172</v>
      </c>
      <c r="AQ562" t="s">
        <v>172</v>
      </c>
      <c r="AR562">
        <v>3</v>
      </c>
      <c r="AS562">
        <v>0.75</v>
      </c>
    </row>
    <row r="563" spans="1:45" x14ac:dyDescent="0.15">
      <c r="A563" t="s">
        <v>724</v>
      </c>
      <c r="B563">
        <v>165</v>
      </c>
      <c r="C563">
        <v>41.25</v>
      </c>
      <c r="D563" t="s">
        <v>76</v>
      </c>
      <c r="E563" t="s">
        <v>76</v>
      </c>
      <c r="F563" t="s">
        <v>76</v>
      </c>
      <c r="G563" t="s">
        <v>76</v>
      </c>
      <c r="H563">
        <v>1</v>
      </c>
      <c r="I563">
        <v>0.5</v>
      </c>
      <c r="J563">
        <v>1</v>
      </c>
      <c r="K563">
        <v>0.5</v>
      </c>
      <c r="L563" t="s">
        <v>76</v>
      </c>
      <c r="M563" t="s">
        <v>76</v>
      </c>
      <c r="N563">
        <v>2</v>
      </c>
      <c r="O563">
        <v>1</v>
      </c>
      <c r="P563" t="s">
        <v>76</v>
      </c>
      <c r="Q563" t="s">
        <v>76</v>
      </c>
      <c r="R563" t="s">
        <v>76</v>
      </c>
      <c r="S563" t="s">
        <v>76</v>
      </c>
      <c r="X563" t="s">
        <v>76</v>
      </c>
      <c r="Y563" t="s">
        <v>76</v>
      </c>
      <c r="AB563" t="s">
        <v>76</v>
      </c>
      <c r="AC563" t="s">
        <v>76</v>
      </c>
      <c r="AD563" t="s">
        <v>172</v>
      </c>
      <c r="AE563" t="s">
        <v>172</v>
      </c>
      <c r="AF563" t="s">
        <v>172</v>
      </c>
      <c r="AG563" t="s">
        <v>172</v>
      </c>
      <c r="AH563" t="s">
        <v>76</v>
      </c>
      <c r="AI563" t="s">
        <v>76</v>
      </c>
      <c r="AJ563" t="s">
        <v>76</v>
      </c>
      <c r="AK563" t="s">
        <v>76</v>
      </c>
      <c r="AL563">
        <v>1</v>
      </c>
      <c r="AM563">
        <v>1</v>
      </c>
      <c r="AN563" t="s">
        <v>76</v>
      </c>
      <c r="AO563" t="s">
        <v>76</v>
      </c>
      <c r="AP563" t="s">
        <v>76</v>
      </c>
      <c r="AQ563" t="s">
        <v>76</v>
      </c>
      <c r="AR563">
        <v>14</v>
      </c>
      <c r="AS563">
        <v>3.5</v>
      </c>
    </row>
    <row r="564" spans="1:45" x14ac:dyDescent="0.15">
      <c r="A564" t="s">
        <v>725</v>
      </c>
      <c r="B564">
        <v>240</v>
      </c>
      <c r="C564">
        <v>48</v>
      </c>
      <c r="D564" t="s">
        <v>76</v>
      </c>
      <c r="E564" t="s">
        <v>76</v>
      </c>
      <c r="F564">
        <v>1</v>
      </c>
      <c r="G564">
        <v>0.33</v>
      </c>
      <c r="H564" t="s">
        <v>76</v>
      </c>
      <c r="I564" t="s">
        <v>76</v>
      </c>
      <c r="J564">
        <v>1</v>
      </c>
      <c r="K564">
        <v>0.33</v>
      </c>
      <c r="L564" t="s">
        <v>76</v>
      </c>
      <c r="M564" t="s">
        <v>76</v>
      </c>
      <c r="N564" t="s">
        <v>76</v>
      </c>
      <c r="O564" t="s">
        <v>76</v>
      </c>
      <c r="P564" t="s">
        <v>76</v>
      </c>
      <c r="Q564" t="s">
        <v>76</v>
      </c>
      <c r="R564" t="s">
        <v>76</v>
      </c>
      <c r="S564" t="s">
        <v>76</v>
      </c>
      <c r="X564" t="s">
        <v>76</v>
      </c>
      <c r="Y564" t="s">
        <v>76</v>
      </c>
      <c r="AB564" t="s">
        <v>76</v>
      </c>
      <c r="AC564" t="s">
        <v>76</v>
      </c>
      <c r="AD564" t="s">
        <v>172</v>
      </c>
      <c r="AE564" t="s">
        <v>172</v>
      </c>
      <c r="AF564" t="s">
        <v>172</v>
      </c>
      <c r="AG564" t="s">
        <v>172</v>
      </c>
      <c r="AH564" t="s">
        <v>172</v>
      </c>
      <c r="AI564" t="s">
        <v>172</v>
      </c>
      <c r="AJ564" t="s">
        <v>172</v>
      </c>
      <c r="AK564" t="s">
        <v>172</v>
      </c>
      <c r="AL564" t="s">
        <v>172</v>
      </c>
      <c r="AM564" t="s">
        <v>172</v>
      </c>
      <c r="AN564" t="s">
        <v>172</v>
      </c>
      <c r="AO564" t="s">
        <v>172</v>
      </c>
      <c r="AP564" t="s">
        <v>172</v>
      </c>
      <c r="AQ564" t="s">
        <v>172</v>
      </c>
      <c r="AR564">
        <v>1</v>
      </c>
      <c r="AS564">
        <v>0.2</v>
      </c>
    </row>
    <row r="565" spans="1:45" x14ac:dyDescent="0.15">
      <c r="A565" t="s">
        <v>726</v>
      </c>
      <c r="B565">
        <v>745</v>
      </c>
      <c r="C565">
        <v>106.43</v>
      </c>
      <c r="D565">
        <v>4</v>
      </c>
      <c r="E565">
        <v>1</v>
      </c>
      <c r="F565">
        <v>5</v>
      </c>
      <c r="G565">
        <v>1.25</v>
      </c>
      <c r="H565">
        <v>3</v>
      </c>
      <c r="I565">
        <v>0.75</v>
      </c>
      <c r="J565">
        <v>7</v>
      </c>
      <c r="K565">
        <v>1.75</v>
      </c>
      <c r="L565" t="s">
        <v>76</v>
      </c>
      <c r="M565" t="s">
        <v>76</v>
      </c>
      <c r="N565">
        <v>8</v>
      </c>
      <c r="O565">
        <v>2</v>
      </c>
      <c r="P565" t="s">
        <v>76</v>
      </c>
      <c r="Q565" t="s">
        <v>76</v>
      </c>
      <c r="R565" t="s">
        <v>76</v>
      </c>
      <c r="S565" t="s">
        <v>76</v>
      </c>
      <c r="X565" t="s">
        <v>76</v>
      </c>
      <c r="Y565" t="s">
        <v>76</v>
      </c>
      <c r="AB565" t="s">
        <v>76</v>
      </c>
      <c r="AC565" t="s">
        <v>76</v>
      </c>
      <c r="AD565" t="s">
        <v>76</v>
      </c>
      <c r="AE565" t="s">
        <v>76</v>
      </c>
      <c r="AF565">
        <v>6</v>
      </c>
      <c r="AG565">
        <v>6</v>
      </c>
      <c r="AH565" t="s">
        <v>76</v>
      </c>
      <c r="AI565" t="s">
        <v>76</v>
      </c>
      <c r="AJ565" t="s">
        <v>76</v>
      </c>
      <c r="AK565" t="s">
        <v>76</v>
      </c>
      <c r="AL565">
        <v>1</v>
      </c>
      <c r="AM565">
        <v>1</v>
      </c>
      <c r="AN565" t="s">
        <v>76</v>
      </c>
      <c r="AO565" t="s">
        <v>76</v>
      </c>
      <c r="AP565" t="s">
        <v>76</v>
      </c>
      <c r="AQ565" t="s">
        <v>76</v>
      </c>
      <c r="AR565">
        <v>22</v>
      </c>
      <c r="AS565">
        <v>3.14</v>
      </c>
    </row>
    <row r="566" spans="1:45" x14ac:dyDescent="0.15">
      <c r="A566" t="s">
        <v>727</v>
      </c>
      <c r="B566">
        <v>1402</v>
      </c>
      <c r="C566">
        <v>127.45</v>
      </c>
      <c r="D566">
        <v>1</v>
      </c>
      <c r="E566">
        <v>0.14000000000000001</v>
      </c>
      <c r="F566">
        <v>3</v>
      </c>
      <c r="G566">
        <v>0.43</v>
      </c>
      <c r="H566">
        <v>18</v>
      </c>
      <c r="I566">
        <v>2.57</v>
      </c>
      <c r="J566">
        <v>40</v>
      </c>
      <c r="K566">
        <v>5.71</v>
      </c>
      <c r="L566">
        <v>1</v>
      </c>
      <c r="M566">
        <v>0.14000000000000001</v>
      </c>
      <c r="N566">
        <v>7</v>
      </c>
      <c r="O566">
        <v>1</v>
      </c>
      <c r="P566" t="s">
        <v>76</v>
      </c>
      <c r="Q566" t="s">
        <v>76</v>
      </c>
      <c r="R566">
        <v>3</v>
      </c>
      <c r="S566">
        <v>0.43</v>
      </c>
      <c r="X566" t="s">
        <v>76</v>
      </c>
      <c r="Y566" t="s">
        <v>76</v>
      </c>
      <c r="AB566" t="s">
        <v>76</v>
      </c>
      <c r="AC566" t="s">
        <v>76</v>
      </c>
      <c r="AD566" t="s">
        <v>76</v>
      </c>
      <c r="AE566" t="s">
        <v>76</v>
      </c>
      <c r="AF566">
        <v>2</v>
      </c>
      <c r="AG566">
        <v>2</v>
      </c>
      <c r="AH566" t="s">
        <v>76</v>
      </c>
      <c r="AI566" t="s">
        <v>76</v>
      </c>
      <c r="AJ566" t="s">
        <v>76</v>
      </c>
      <c r="AK566" t="s">
        <v>76</v>
      </c>
      <c r="AL566" t="s">
        <v>76</v>
      </c>
      <c r="AM566" t="s">
        <v>76</v>
      </c>
      <c r="AN566" t="s">
        <v>76</v>
      </c>
      <c r="AO566" t="s">
        <v>76</v>
      </c>
      <c r="AP566" t="s">
        <v>76</v>
      </c>
      <c r="AQ566" t="s">
        <v>76</v>
      </c>
      <c r="AR566">
        <v>36</v>
      </c>
      <c r="AS566">
        <v>3.27</v>
      </c>
    </row>
    <row r="567" spans="1:45" x14ac:dyDescent="0.15">
      <c r="A567" t="s">
        <v>728</v>
      </c>
      <c r="B567">
        <v>297</v>
      </c>
      <c r="C567">
        <v>24.75</v>
      </c>
      <c r="D567" t="s">
        <v>76</v>
      </c>
      <c r="E567" t="s">
        <v>76</v>
      </c>
      <c r="F567">
        <v>1</v>
      </c>
      <c r="G567">
        <v>0.14000000000000001</v>
      </c>
      <c r="H567">
        <v>8</v>
      </c>
      <c r="I567">
        <v>1.1399999999999999</v>
      </c>
      <c r="J567">
        <v>31</v>
      </c>
      <c r="K567">
        <v>4.43</v>
      </c>
      <c r="L567">
        <v>1</v>
      </c>
      <c r="M567">
        <v>0.14000000000000001</v>
      </c>
      <c r="N567">
        <v>1</v>
      </c>
      <c r="O567">
        <v>0.14000000000000001</v>
      </c>
      <c r="P567">
        <v>1</v>
      </c>
      <c r="Q567">
        <v>0.14000000000000001</v>
      </c>
      <c r="R567">
        <v>1</v>
      </c>
      <c r="S567">
        <v>0.14000000000000001</v>
      </c>
      <c r="X567" t="s">
        <v>76</v>
      </c>
      <c r="Y567" t="s">
        <v>76</v>
      </c>
      <c r="AB567" t="s">
        <v>76</v>
      </c>
      <c r="AC567" t="s">
        <v>76</v>
      </c>
      <c r="AD567" t="s">
        <v>76</v>
      </c>
      <c r="AE567" t="s">
        <v>76</v>
      </c>
      <c r="AF567">
        <v>2</v>
      </c>
      <c r="AG567">
        <v>2</v>
      </c>
      <c r="AH567" t="s">
        <v>76</v>
      </c>
      <c r="AI567" t="s">
        <v>76</v>
      </c>
      <c r="AJ567" t="s">
        <v>76</v>
      </c>
      <c r="AK567" t="s">
        <v>76</v>
      </c>
      <c r="AL567" t="s">
        <v>76</v>
      </c>
      <c r="AM567" t="s">
        <v>76</v>
      </c>
      <c r="AN567" t="s">
        <v>76</v>
      </c>
      <c r="AO567" t="s">
        <v>76</v>
      </c>
      <c r="AP567" t="s">
        <v>76</v>
      </c>
      <c r="AQ567" t="s">
        <v>76</v>
      </c>
      <c r="AR567">
        <v>14</v>
      </c>
      <c r="AS567">
        <v>1.17</v>
      </c>
    </row>
    <row r="568" spans="1:45" x14ac:dyDescent="0.15">
      <c r="A568" t="s">
        <v>729</v>
      </c>
      <c r="B568">
        <v>94</v>
      </c>
      <c r="C568">
        <v>18.8</v>
      </c>
      <c r="D568">
        <v>3</v>
      </c>
      <c r="E568">
        <v>1</v>
      </c>
      <c r="F568" t="s">
        <v>76</v>
      </c>
      <c r="G568" t="s">
        <v>76</v>
      </c>
      <c r="H568" t="s">
        <v>76</v>
      </c>
      <c r="I568" t="s">
        <v>76</v>
      </c>
      <c r="J568" t="s">
        <v>76</v>
      </c>
      <c r="K568" t="s">
        <v>76</v>
      </c>
      <c r="L568">
        <v>3</v>
      </c>
      <c r="M568">
        <v>1</v>
      </c>
      <c r="N568">
        <v>1</v>
      </c>
      <c r="O568">
        <v>0.33</v>
      </c>
      <c r="P568">
        <v>5</v>
      </c>
      <c r="Q568">
        <v>1.67</v>
      </c>
      <c r="R568" t="s">
        <v>76</v>
      </c>
      <c r="S568" t="s">
        <v>76</v>
      </c>
      <c r="X568" t="s">
        <v>76</v>
      </c>
      <c r="Y568" t="s">
        <v>76</v>
      </c>
      <c r="AB568" t="s">
        <v>76</v>
      </c>
      <c r="AC568" t="s">
        <v>76</v>
      </c>
      <c r="AD568" t="s">
        <v>76</v>
      </c>
      <c r="AE568" t="s">
        <v>76</v>
      </c>
      <c r="AF568" t="s">
        <v>76</v>
      </c>
      <c r="AG568" t="s">
        <v>76</v>
      </c>
      <c r="AH568" t="s">
        <v>76</v>
      </c>
      <c r="AI568" t="s">
        <v>76</v>
      </c>
      <c r="AJ568" t="s">
        <v>76</v>
      </c>
      <c r="AK568" t="s">
        <v>76</v>
      </c>
      <c r="AL568" t="s">
        <v>76</v>
      </c>
      <c r="AM568" t="s">
        <v>76</v>
      </c>
      <c r="AN568" t="s">
        <v>76</v>
      </c>
      <c r="AO568" t="s">
        <v>76</v>
      </c>
      <c r="AP568" t="s">
        <v>76</v>
      </c>
      <c r="AQ568" t="s">
        <v>76</v>
      </c>
      <c r="AR568">
        <v>1</v>
      </c>
      <c r="AS568">
        <v>0.2</v>
      </c>
    </row>
    <row r="569" spans="1:45" x14ac:dyDescent="0.15">
      <c r="A569" t="s">
        <v>730</v>
      </c>
      <c r="B569">
        <v>373</v>
      </c>
      <c r="C569">
        <v>26.64</v>
      </c>
      <c r="D569" t="s">
        <v>76</v>
      </c>
      <c r="E569" t="s">
        <v>76</v>
      </c>
      <c r="F569">
        <v>3</v>
      </c>
      <c r="G569">
        <v>0.38</v>
      </c>
      <c r="H569">
        <v>14</v>
      </c>
      <c r="I569">
        <v>1.75</v>
      </c>
      <c r="J569">
        <v>12</v>
      </c>
      <c r="K569">
        <v>1.5</v>
      </c>
      <c r="L569" t="s">
        <v>76</v>
      </c>
      <c r="M569" t="s">
        <v>76</v>
      </c>
      <c r="N569">
        <v>6</v>
      </c>
      <c r="O569">
        <v>0.75</v>
      </c>
      <c r="P569">
        <v>2</v>
      </c>
      <c r="Q569">
        <v>0.25</v>
      </c>
      <c r="R569">
        <v>2</v>
      </c>
      <c r="S569">
        <v>0.25</v>
      </c>
      <c r="X569" t="s">
        <v>76</v>
      </c>
      <c r="Y569" t="s">
        <v>76</v>
      </c>
      <c r="AB569" t="s">
        <v>76</v>
      </c>
      <c r="AC569" t="s">
        <v>76</v>
      </c>
      <c r="AD569" t="s">
        <v>76</v>
      </c>
      <c r="AE569" t="s">
        <v>76</v>
      </c>
      <c r="AF569">
        <v>7</v>
      </c>
      <c r="AG569">
        <v>2.33</v>
      </c>
      <c r="AH569" t="s">
        <v>76</v>
      </c>
      <c r="AI569" t="s">
        <v>76</v>
      </c>
      <c r="AJ569" t="s">
        <v>76</v>
      </c>
      <c r="AK569" t="s">
        <v>76</v>
      </c>
      <c r="AL569" t="s">
        <v>76</v>
      </c>
      <c r="AM569" t="s">
        <v>76</v>
      </c>
      <c r="AN569" t="s">
        <v>76</v>
      </c>
      <c r="AO569" t="s">
        <v>76</v>
      </c>
      <c r="AP569" t="s">
        <v>76</v>
      </c>
      <c r="AQ569" t="s">
        <v>76</v>
      </c>
      <c r="AR569">
        <v>37</v>
      </c>
      <c r="AS569">
        <v>2.64</v>
      </c>
    </row>
    <row r="570" spans="1:45" x14ac:dyDescent="0.15">
      <c r="A570" t="s">
        <v>731</v>
      </c>
      <c r="B570">
        <v>123</v>
      </c>
      <c r="C570">
        <v>30.75</v>
      </c>
      <c r="D570" t="s">
        <v>76</v>
      </c>
      <c r="E570" t="s">
        <v>76</v>
      </c>
      <c r="F570" t="s">
        <v>76</v>
      </c>
      <c r="G570" t="s">
        <v>76</v>
      </c>
      <c r="H570">
        <v>4</v>
      </c>
      <c r="I570">
        <v>2</v>
      </c>
      <c r="J570">
        <v>1</v>
      </c>
      <c r="K570">
        <v>0.5</v>
      </c>
      <c r="L570" t="s">
        <v>76</v>
      </c>
      <c r="M570" t="s">
        <v>76</v>
      </c>
      <c r="N570">
        <v>5</v>
      </c>
      <c r="O570">
        <v>2.5</v>
      </c>
      <c r="P570" t="s">
        <v>76</v>
      </c>
      <c r="Q570" t="s">
        <v>76</v>
      </c>
      <c r="R570" t="s">
        <v>76</v>
      </c>
      <c r="S570" t="s">
        <v>76</v>
      </c>
      <c r="X570" t="s">
        <v>76</v>
      </c>
      <c r="Y570" t="s">
        <v>76</v>
      </c>
      <c r="AB570" t="s">
        <v>76</v>
      </c>
      <c r="AC570" t="s">
        <v>76</v>
      </c>
      <c r="AD570" t="s">
        <v>76</v>
      </c>
      <c r="AE570" t="s">
        <v>76</v>
      </c>
      <c r="AF570" t="s">
        <v>76</v>
      </c>
      <c r="AG570" t="s">
        <v>76</v>
      </c>
      <c r="AH570" t="s">
        <v>76</v>
      </c>
      <c r="AI570" t="s">
        <v>76</v>
      </c>
      <c r="AJ570" t="s">
        <v>76</v>
      </c>
      <c r="AK570" t="s">
        <v>76</v>
      </c>
      <c r="AL570" t="s">
        <v>76</v>
      </c>
      <c r="AM570" t="s">
        <v>76</v>
      </c>
      <c r="AN570" t="s">
        <v>76</v>
      </c>
      <c r="AO570" t="s">
        <v>76</v>
      </c>
      <c r="AP570" t="s">
        <v>76</v>
      </c>
      <c r="AQ570" t="s">
        <v>76</v>
      </c>
      <c r="AR570">
        <v>4</v>
      </c>
      <c r="AS570">
        <v>1</v>
      </c>
    </row>
    <row r="571" spans="1:45" x14ac:dyDescent="0.15">
      <c r="A571" t="s">
        <v>732</v>
      </c>
      <c r="B571">
        <v>164</v>
      </c>
      <c r="C571">
        <v>54.67</v>
      </c>
      <c r="D571" t="s">
        <v>76</v>
      </c>
      <c r="E571" t="s">
        <v>76</v>
      </c>
      <c r="F571" t="s">
        <v>76</v>
      </c>
      <c r="G571" t="s">
        <v>76</v>
      </c>
      <c r="H571">
        <v>21</v>
      </c>
      <c r="I571">
        <v>10.5</v>
      </c>
      <c r="J571">
        <v>11</v>
      </c>
      <c r="K571">
        <v>5.5</v>
      </c>
      <c r="L571">
        <v>1</v>
      </c>
      <c r="M571">
        <v>0.5</v>
      </c>
      <c r="N571">
        <v>3</v>
      </c>
      <c r="O571">
        <v>1.5</v>
      </c>
      <c r="P571" t="s">
        <v>76</v>
      </c>
      <c r="Q571" t="s">
        <v>76</v>
      </c>
      <c r="R571">
        <v>1</v>
      </c>
      <c r="S571">
        <v>0.5</v>
      </c>
      <c r="X571" t="s">
        <v>76</v>
      </c>
      <c r="Y571" t="s">
        <v>76</v>
      </c>
      <c r="AB571" t="s">
        <v>76</v>
      </c>
      <c r="AC571" t="s">
        <v>76</v>
      </c>
      <c r="AD571" t="s">
        <v>76</v>
      </c>
      <c r="AE571" t="s">
        <v>76</v>
      </c>
      <c r="AF571">
        <v>1</v>
      </c>
      <c r="AG571">
        <v>1</v>
      </c>
      <c r="AH571" t="s">
        <v>76</v>
      </c>
      <c r="AI571" t="s">
        <v>76</v>
      </c>
      <c r="AJ571" t="s">
        <v>76</v>
      </c>
      <c r="AK571" t="s">
        <v>76</v>
      </c>
      <c r="AL571">
        <v>1</v>
      </c>
      <c r="AM571">
        <v>1</v>
      </c>
      <c r="AN571" t="s">
        <v>76</v>
      </c>
      <c r="AO571" t="s">
        <v>76</v>
      </c>
      <c r="AP571" t="s">
        <v>76</v>
      </c>
      <c r="AQ571" t="s">
        <v>76</v>
      </c>
      <c r="AR571">
        <v>2</v>
      </c>
      <c r="AS571">
        <v>0.67</v>
      </c>
    </row>
    <row r="572" spans="1:45" x14ac:dyDescent="0.15">
      <c r="A572" t="s">
        <v>733</v>
      </c>
      <c r="B572">
        <v>310</v>
      </c>
      <c r="C572">
        <v>17.22</v>
      </c>
      <c r="D572">
        <v>4</v>
      </c>
      <c r="E572">
        <v>0.4</v>
      </c>
      <c r="F572">
        <v>5</v>
      </c>
      <c r="G572">
        <v>0.5</v>
      </c>
      <c r="H572">
        <v>27</v>
      </c>
      <c r="I572">
        <v>2.7</v>
      </c>
      <c r="J572">
        <v>16</v>
      </c>
      <c r="K572">
        <v>1.6</v>
      </c>
      <c r="L572">
        <v>3</v>
      </c>
      <c r="M572">
        <v>0.3</v>
      </c>
      <c r="N572">
        <v>6</v>
      </c>
      <c r="O572">
        <v>0.6</v>
      </c>
      <c r="P572">
        <v>2</v>
      </c>
      <c r="Q572">
        <v>0.2</v>
      </c>
      <c r="R572">
        <v>6</v>
      </c>
      <c r="S572">
        <v>0.6</v>
      </c>
      <c r="X572" t="s">
        <v>76</v>
      </c>
      <c r="Y572" t="s">
        <v>76</v>
      </c>
      <c r="AB572">
        <v>1</v>
      </c>
      <c r="AC572">
        <v>0.1</v>
      </c>
      <c r="AD572" t="s">
        <v>76</v>
      </c>
      <c r="AE572" t="s">
        <v>76</v>
      </c>
      <c r="AF572">
        <v>2</v>
      </c>
      <c r="AG572">
        <v>1</v>
      </c>
      <c r="AH572" t="s">
        <v>76</v>
      </c>
      <c r="AI572" t="s">
        <v>76</v>
      </c>
      <c r="AJ572" t="s">
        <v>76</v>
      </c>
      <c r="AK572" t="s">
        <v>76</v>
      </c>
      <c r="AL572" t="s">
        <v>76</v>
      </c>
      <c r="AM572" t="s">
        <v>76</v>
      </c>
      <c r="AN572" t="s">
        <v>76</v>
      </c>
      <c r="AO572" t="s">
        <v>76</v>
      </c>
      <c r="AP572" t="s">
        <v>76</v>
      </c>
      <c r="AQ572" t="s">
        <v>76</v>
      </c>
      <c r="AR572">
        <v>21</v>
      </c>
      <c r="AS572">
        <v>1.17</v>
      </c>
    </row>
  </sheetData>
  <phoneticPr fontId="2"/>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election activeCell="A11" sqref="A11:IV11"/>
    </sheetView>
  </sheetViews>
  <sheetFormatPr defaultRowHeight="13.5" x14ac:dyDescent="0.15"/>
  <sheetData>
    <row r="3" spans="1:23" x14ac:dyDescent="0.15">
      <c r="A3" t="str">
        <f>S095TW00K県別貼付シート!A5</f>
        <v>総数</v>
      </c>
      <c r="B3">
        <f>S095TW00K県別貼付シート!C5</f>
        <v>64.39</v>
      </c>
      <c r="C3">
        <f>S095TW00K県別貼付シート!E5</f>
        <v>0.41</v>
      </c>
      <c r="D3">
        <f>S095TW00K県別貼付シート!G5</f>
        <v>0.43</v>
      </c>
      <c r="E3">
        <f>S095TW00K県別貼付シート!I5</f>
        <v>2.38</v>
      </c>
      <c r="F3">
        <f>S095TW00K県別貼付シート!K5</f>
        <v>5</v>
      </c>
      <c r="G3">
        <f>S095TW00K県別貼付シート!M5</f>
        <v>0.27</v>
      </c>
      <c r="H3">
        <f>S095TW00K県別貼付シート!O5</f>
        <v>0.54</v>
      </c>
      <c r="I3">
        <f>S095TW00K県別貼付シート!Q5</f>
        <v>0.84</v>
      </c>
      <c r="J3">
        <f>S095TW00K県別貼付シート!S5</f>
        <v>0.22</v>
      </c>
      <c r="K3">
        <f>S095TW00K県別貼付シート!U5</f>
        <v>0</v>
      </c>
      <c r="L3">
        <f>S095TW00K県別貼付シート!W5</f>
        <v>0</v>
      </c>
      <c r="M3">
        <f>S095TW00K県別貼付シート!Y5</f>
        <v>0.02</v>
      </c>
      <c r="N3">
        <f>S095TW00K県別貼付シート!AA5</f>
        <v>0</v>
      </c>
      <c r="O3">
        <f>S095TW00K県別貼付シート!AC5</f>
        <v>0.03</v>
      </c>
      <c r="P3">
        <f>S095TW00K県別貼付シート!AE5</f>
        <v>0.05</v>
      </c>
      <c r="Q3">
        <f>S095TW00K県別貼付シート!AG5</f>
        <v>0.89</v>
      </c>
      <c r="R3">
        <f>S095TW00K県別貼付シート!AI5</f>
        <v>0.03</v>
      </c>
      <c r="S3">
        <f>S095TW00K県別貼付シート!AK5</f>
        <v>0.03</v>
      </c>
      <c r="T3">
        <f>S095TW00K県別貼付シート!AM5</f>
        <v>1.35</v>
      </c>
      <c r="U3" t="str">
        <f>S095TW00K県別貼付シート!AO5</f>
        <v>-</v>
      </c>
      <c r="V3">
        <f>S095TW00K県別貼付シート!AQ5</f>
        <v>0.03</v>
      </c>
      <c r="W3" s="58">
        <f>S095TW00K県別貼付シート!AS5</f>
        <v>7.01</v>
      </c>
    </row>
    <row r="4" spans="1:23" x14ac:dyDescent="0.15">
      <c r="A4" t="str">
        <f>S095TW00K県別貼付シート!A24</f>
        <v>山梨県</v>
      </c>
      <c r="B4">
        <f>S095TW00K県別貼付シート!C24</f>
        <v>87.15</v>
      </c>
      <c r="C4">
        <f>S095TW00K県別貼付シート!E24</f>
        <v>0.21</v>
      </c>
      <c r="D4">
        <f>S095TW00K県別貼付シート!G24</f>
        <v>0.17</v>
      </c>
      <c r="E4">
        <f>S095TW00K県別貼付シート!I24</f>
        <v>0.57999999999999996</v>
      </c>
      <c r="F4">
        <f>S095TW00K県別貼付シート!K24</f>
        <v>4.46</v>
      </c>
      <c r="G4">
        <f>S095TW00K県別貼付シート!M24</f>
        <v>0.13</v>
      </c>
      <c r="H4">
        <f>S095TW00K県別貼付シート!O24</f>
        <v>1.21</v>
      </c>
      <c r="I4">
        <f>S095TW00K県別貼付シート!Q24</f>
        <v>0.5</v>
      </c>
      <c r="J4">
        <f>S095TW00K県別貼付シート!S24</f>
        <v>0.08</v>
      </c>
      <c r="K4">
        <f>S095TW00K県別貼付シート!U24</f>
        <v>0</v>
      </c>
      <c r="L4">
        <f>S095TW00K県別貼付シート!W24</f>
        <v>0</v>
      </c>
      <c r="M4" t="str">
        <f>S095TW00K県別貼付シート!Y24</f>
        <v>-</v>
      </c>
      <c r="N4">
        <f>S095TW00K県別貼付シート!AA24</f>
        <v>0</v>
      </c>
      <c r="O4">
        <f>S095TW00K県別貼付シート!AC24</f>
        <v>0.08</v>
      </c>
      <c r="P4" t="str">
        <f>S095TW00K県別貼付シート!AE24</f>
        <v>-</v>
      </c>
      <c r="Q4">
        <f>S095TW00K県別貼付シート!AG24</f>
        <v>3.89</v>
      </c>
      <c r="R4" t="str">
        <f>S095TW00K県別貼付シート!AI24</f>
        <v>-</v>
      </c>
      <c r="S4" t="str">
        <f>S095TW00K県別貼付シート!AK24</f>
        <v>-</v>
      </c>
      <c r="T4">
        <f>S095TW00K県別貼付シート!AM24</f>
        <v>0.8</v>
      </c>
      <c r="U4" t="str">
        <f>S095TW00K県別貼付シート!AO24</f>
        <v>-</v>
      </c>
      <c r="V4" t="str">
        <f>S095TW00K県別貼付シート!AQ24</f>
        <v>-</v>
      </c>
      <c r="W4" s="58">
        <f>S095TW00K県別貼付シート!AS24</f>
        <v>10.050000000000001</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125.08</v>
      </c>
      <c r="C7">
        <f t="shared" si="0"/>
        <v>0.38</v>
      </c>
      <c r="D7">
        <f t="shared" si="0"/>
        <v>0.38</v>
      </c>
      <c r="E7">
        <f t="shared" si="0"/>
        <v>1.2</v>
      </c>
      <c r="F7">
        <f t="shared" si="0"/>
        <v>13</v>
      </c>
      <c r="G7">
        <f t="shared" si="0"/>
        <v>0.6</v>
      </c>
      <c r="H7">
        <f t="shared" si="0"/>
        <v>3.8</v>
      </c>
      <c r="I7">
        <f t="shared" si="0"/>
        <v>1.2</v>
      </c>
      <c r="J7">
        <f t="shared" si="0"/>
        <v>0.25</v>
      </c>
      <c r="K7">
        <f t="shared" si="0"/>
        <v>0</v>
      </c>
      <c r="L7">
        <f t="shared" si="0"/>
        <v>0</v>
      </c>
      <c r="M7">
        <f t="shared" si="0"/>
        <v>0</v>
      </c>
      <c r="N7">
        <f t="shared" si="0"/>
        <v>0</v>
      </c>
      <c r="O7">
        <f t="shared" si="0"/>
        <v>0.2</v>
      </c>
      <c r="P7">
        <f t="shared" si="0"/>
        <v>0</v>
      </c>
      <c r="Q7">
        <f t="shared" si="0"/>
        <v>11.67</v>
      </c>
      <c r="R7">
        <f t="shared" si="0"/>
        <v>0</v>
      </c>
      <c r="S7">
        <f t="shared" si="0"/>
        <v>0</v>
      </c>
      <c r="T7">
        <f t="shared" si="0"/>
        <v>3</v>
      </c>
      <c r="U7">
        <f t="shared" si="0"/>
        <v>0</v>
      </c>
      <c r="V7">
        <f t="shared" si="0"/>
        <v>0</v>
      </c>
      <c r="W7">
        <f t="shared" si="0"/>
        <v>13.54</v>
      </c>
    </row>
    <row r="8" spans="1:23" x14ac:dyDescent="0.15">
      <c r="A8" t="s">
        <v>4</v>
      </c>
      <c r="B8" t="str">
        <f t="shared" ref="B8:W8" si="1">INDEX($A$10:$A$14,MATCH(B7,B10:B14,0))</f>
        <v>中北</v>
      </c>
      <c r="C8" t="str">
        <f t="shared" si="1"/>
        <v>中北</v>
      </c>
      <c r="D8" t="str">
        <f t="shared" si="1"/>
        <v>中北</v>
      </c>
      <c r="E8" t="str">
        <f t="shared" si="1"/>
        <v>富士・東部</v>
      </c>
      <c r="F8" t="str">
        <f t="shared" si="1"/>
        <v>富士・東部</v>
      </c>
      <c r="G8" t="str">
        <f t="shared" si="1"/>
        <v>富士・東部</v>
      </c>
      <c r="H8" t="str">
        <f t="shared" si="1"/>
        <v>甲府市</v>
      </c>
      <c r="I8" t="str">
        <f t="shared" si="1"/>
        <v>甲府市</v>
      </c>
      <c r="J8" t="str">
        <f t="shared" si="1"/>
        <v>峡東</v>
      </c>
      <c r="K8" t="str">
        <f t="shared" si="1"/>
        <v>中北</v>
      </c>
      <c r="L8" t="str">
        <f t="shared" si="1"/>
        <v>中北</v>
      </c>
      <c r="M8" t="e">
        <f t="shared" si="1"/>
        <v>#N/A</v>
      </c>
      <c r="N8" t="str">
        <f t="shared" si="1"/>
        <v>中北</v>
      </c>
      <c r="O8" t="str">
        <f t="shared" si="1"/>
        <v>富士・東部</v>
      </c>
      <c r="P8" t="e">
        <f t="shared" si="1"/>
        <v>#N/A</v>
      </c>
      <c r="Q8" t="str">
        <f t="shared" si="1"/>
        <v>中北</v>
      </c>
      <c r="R8" t="e">
        <f t="shared" si="1"/>
        <v>#N/A</v>
      </c>
      <c r="S8" t="e">
        <f t="shared" si="1"/>
        <v>#N/A</v>
      </c>
      <c r="T8" t="str">
        <f t="shared" si="1"/>
        <v>峡東</v>
      </c>
      <c r="U8" t="e">
        <f t="shared" si="1"/>
        <v>#N/A</v>
      </c>
      <c r="V8" t="e">
        <f t="shared" si="1"/>
        <v>#N/A</v>
      </c>
      <c r="W8" t="str">
        <f t="shared" si="1"/>
        <v>中北</v>
      </c>
    </row>
    <row r="10" spans="1:23" x14ac:dyDescent="0.15">
      <c r="A10" s="3" t="str">
        <f>設定!$A1</f>
        <v>中北</v>
      </c>
      <c r="B10" s="4">
        <f>VLOOKUP(設定!$B1,保健所別,B$15,FALSE)</f>
        <v>125.08</v>
      </c>
      <c r="C10" s="4">
        <f>VLOOKUP(設定!$B1,保健所別,C$15,FALSE)</f>
        <v>0.38</v>
      </c>
      <c r="D10" s="4">
        <f>VLOOKUP(設定!$B1,保健所別,D$15,FALSE)</f>
        <v>0.38</v>
      </c>
      <c r="E10" s="4">
        <f>VLOOKUP(設定!$B1,保健所別,E$15,FALSE)</f>
        <v>1</v>
      </c>
      <c r="F10" s="4">
        <f>VLOOKUP(設定!$B1,保健所別,F$15,FALSE)</f>
        <v>1.38</v>
      </c>
      <c r="G10" s="4" t="str">
        <f>VLOOKUP(設定!$B1,保健所別,G$15,FALSE)</f>
        <v>-</v>
      </c>
      <c r="H10" s="4">
        <f>VLOOKUP(設定!$B1,保健所別,H$15,FALSE)</f>
        <v>0.38</v>
      </c>
      <c r="I10" s="4">
        <f>VLOOKUP(設定!$B1,保健所別,I$15,FALSE)</f>
        <v>0.13</v>
      </c>
      <c r="J10" s="4" t="str">
        <f>VLOOKUP(設定!$B1,保健所別,J$15,FALSE)</f>
        <v>-</v>
      </c>
      <c r="K10" s="4">
        <f>VLOOKUP(設定!$B1,保健所別,K$15,FALSE)</f>
        <v>0</v>
      </c>
      <c r="L10" s="4">
        <f>VLOOKUP(設定!$B1,保健所別,L$15,FALSE)</f>
        <v>0</v>
      </c>
      <c r="M10" s="4" t="str">
        <f>VLOOKUP(設定!$B1,保健所別,M$15,FALSE)</f>
        <v>-</v>
      </c>
      <c r="N10" s="4">
        <f>VLOOKUP(設定!$B1,保健所別,N$15,FALSE)</f>
        <v>0</v>
      </c>
      <c r="O10" s="4">
        <f>VLOOKUP(設定!$B1,保健所別,O$15,FALSE)</f>
        <v>0.13</v>
      </c>
      <c r="P10" s="4" t="str">
        <f>VLOOKUP(設定!$B1,保健所別,P$15,FALSE)</f>
        <v>-</v>
      </c>
      <c r="Q10" s="4">
        <f>VLOOKUP(設定!$B1,保健所別,Q$15,FALSE)</f>
        <v>11.67</v>
      </c>
      <c r="R10" s="4" t="str">
        <f>VLOOKUP(設定!$B1,保健所別,R$15,FALSE)</f>
        <v>-</v>
      </c>
      <c r="S10" s="4" t="str">
        <f>VLOOKUP(設定!$B1,保健所別,S$15,FALSE)</f>
        <v>-</v>
      </c>
      <c r="T10" s="4">
        <f>VLOOKUP(設定!$B1,保健所別,T$15,FALSE)</f>
        <v>0.67</v>
      </c>
      <c r="U10" s="4" t="str">
        <f>VLOOKUP(設定!$B1,保健所別,U$15,FALSE)</f>
        <v>-</v>
      </c>
      <c r="V10" s="4" t="str">
        <f>VLOOKUP(設定!$B1,保健所別,V$15,FALSE)</f>
        <v>-</v>
      </c>
      <c r="W10" s="4">
        <f>VLOOKUP(設定!$B1,保健所別,W$15,FALSE)</f>
        <v>13.54</v>
      </c>
    </row>
    <row r="11" spans="1:23" x14ac:dyDescent="0.15">
      <c r="A11" s="3" t="str">
        <f>設定!$A3</f>
        <v>峡東</v>
      </c>
      <c r="B11" s="4">
        <f>VLOOKUP(設定!$B3,保健所別,B$15,FALSE)</f>
        <v>71.709999999999994</v>
      </c>
      <c r="C11" s="4" t="str">
        <f>VLOOKUP(設定!$B3,保健所別,C$15,FALSE)</f>
        <v>-</v>
      </c>
      <c r="D11" s="4" t="str">
        <f>VLOOKUP(設定!$B3,保健所別,D$15,FALSE)</f>
        <v>-</v>
      </c>
      <c r="E11" s="4" t="str">
        <f>VLOOKUP(設定!$B3,保健所別,E$15,FALSE)</f>
        <v>-</v>
      </c>
      <c r="F11" s="4">
        <f>VLOOKUP(設定!$B3,保健所別,F$15,FALSE)</f>
        <v>0.25</v>
      </c>
      <c r="G11" s="4" t="str">
        <f>VLOOKUP(設定!$B3,保健所別,G$15,FALSE)</f>
        <v>-</v>
      </c>
      <c r="H11" s="4" t="str">
        <f>VLOOKUP(設定!$B3,保健所別,H$15,FALSE)</f>
        <v>-</v>
      </c>
      <c r="I11" s="4" t="str">
        <f>VLOOKUP(設定!$B3,保健所別,I$15,FALSE)</f>
        <v>-</v>
      </c>
      <c r="J11" s="4">
        <f>VLOOKUP(設定!$B3,保健所別,J$15,FALSE)</f>
        <v>0.25</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f>VLOOKUP(設定!$B3,保健所別,T$15,FALSE)</f>
        <v>3</v>
      </c>
      <c r="U11" s="4" t="str">
        <f>VLOOKUP(設定!$B3,保健所別,U$15,FALSE)</f>
        <v>-</v>
      </c>
      <c r="V11" s="4" t="str">
        <f>VLOOKUP(設定!$B3,保健所別,V$15,FALSE)</f>
        <v>-</v>
      </c>
      <c r="W11" s="4">
        <f>VLOOKUP(設定!$B3,保健所別,W$15,FALSE)</f>
        <v>9.57</v>
      </c>
    </row>
    <row r="12" spans="1:23" x14ac:dyDescent="0.15">
      <c r="A12" s="3" t="str">
        <f>設定!$A4</f>
        <v>峡南</v>
      </c>
      <c r="B12" s="4">
        <f>VLOOKUP(設定!$B4,保健所別,B$15,FALSE)</f>
        <v>52.67</v>
      </c>
      <c r="C12" s="4" t="str">
        <f>VLOOKUP(設定!$B4,保健所別,C$15,FALSE)</f>
        <v>-</v>
      </c>
      <c r="D12" s="4" t="str">
        <f>VLOOKUP(設定!$B4,保健所別,D$15,FALSE)</f>
        <v>-</v>
      </c>
      <c r="E12" s="4" t="str">
        <f>VLOOKUP(設定!$B4,保健所別,E$15,FALSE)</f>
        <v>-</v>
      </c>
      <c r="F12" s="4">
        <f>VLOOKUP(設定!$B4,保健所別,F$15,FALSE)</f>
        <v>1</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13</v>
      </c>
    </row>
    <row r="13" spans="1:23" x14ac:dyDescent="0.15">
      <c r="A13" s="3" t="str">
        <f>設定!$A5</f>
        <v>富士・東部</v>
      </c>
      <c r="B13" s="4">
        <f>VLOOKUP(設定!$B5,保健所別,B$15,FALSE)</f>
        <v>71.44</v>
      </c>
      <c r="C13" s="4">
        <f>VLOOKUP(設定!$B5,保健所別,C$15,FALSE)</f>
        <v>0.2</v>
      </c>
      <c r="D13" s="4" t="str">
        <f>VLOOKUP(設定!$B5,保健所別,D$15,FALSE)</f>
        <v>-</v>
      </c>
      <c r="E13" s="4">
        <f>VLOOKUP(設定!$B5,保健所別,E$15,FALSE)</f>
        <v>1.2</v>
      </c>
      <c r="F13" s="4">
        <f>VLOOKUP(設定!$B5,保健所別,F$15,FALSE)</f>
        <v>13</v>
      </c>
      <c r="G13" s="4">
        <f>VLOOKUP(設定!$B5,保健所別,G$15,FALSE)</f>
        <v>0.6</v>
      </c>
      <c r="H13" s="4">
        <f>VLOOKUP(設定!$B5,保健所別,H$15,FALSE)</f>
        <v>1.4</v>
      </c>
      <c r="I13" s="4">
        <f>VLOOKUP(設定!$B5,保健所別,I$15,FALSE)</f>
        <v>1</v>
      </c>
      <c r="J13" s="4" t="str">
        <f>VLOOKUP(設定!$B5,保健所別,J$15,FALSE)</f>
        <v>-</v>
      </c>
      <c r="K13" s="4">
        <f>VLOOKUP(設定!$B5,保健所別,K$15,FALSE)</f>
        <v>0</v>
      </c>
      <c r="L13" s="4">
        <f>VLOOKUP(設定!$B5,保健所別,L$15,FALSE)</f>
        <v>0</v>
      </c>
      <c r="M13" s="4" t="str">
        <f>VLOOKUP(設定!$B5,保健所別,M$15,FALSE)</f>
        <v>-</v>
      </c>
      <c r="N13" s="4">
        <f>VLOOKUP(設定!$B5,保健所別,N$15,FALSE)</f>
        <v>0</v>
      </c>
      <c r="O13" s="4">
        <f>VLOOKUP(設定!$B5,保健所別,O$15,FALSE)</f>
        <v>0.2</v>
      </c>
      <c r="P13" s="4" t="str">
        <f>VLOOKUP(設定!$B5,保健所別,P$15,FALSE)</f>
        <v>-</v>
      </c>
      <c r="Q13" s="4" t="str">
        <f>VLOOKUP(設定!$B5,保健所別,Q$15,FALSE)</f>
        <v>-</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8.33</v>
      </c>
    </row>
    <row r="14" spans="1:23" x14ac:dyDescent="0.15">
      <c r="A14" s="3" t="str">
        <f>設定!$A6</f>
        <v>甲府市</v>
      </c>
      <c r="B14" s="4">
        <f>VLOOKUP(設定!$B6,保健所別,B$15,FALSE)</f>
        <v>71.56</v>
      </c>
      <c r="C14" s="4">
        <f>VLOOKUP(設定!$B6,保健所別,C$15,FALSE)</f>
        <v>0.2</v>
      </c>
      <c r="D14" s="4">
        <f>VLOOKUP(設定!$B6,保健所別,D$15,FALSE)</f>
        <v>0.2</v>
      </c>
      <c r="E14" s="4" t="str">
        <f>VLOOKUP(設定!$B6,保健所別,E$15,FALSE)</f>
        <v>-</v>
      </c>
      <c r="F14" s="4">
        <f>VLOOKUP(設定!$B6,保健所別,F$15,FALSE)</f>
        <v>5.6</v>
      </c>
      <c r="G14" s="4" t="str">
        <f>VLOOKUP(設定!$B6,保健所別,G$15,FALSE)</f>
        <v>-</v>
      </c>
      <c r="H14" s="4">
        <f>VLOOKUP(設定!$B6,保健所別,H$15,FALSE)</f>
        <v>3.8</v>
      </c>
      <c r="I14" s="4">
        <f>VLOOKUP(設定!$B6,保健所別,I$15,FALSE)</f>
        <v>1.2</v>
      </c>
      <c r="J14" s="4">
        <f>VLOOKUP(設定!$B6,保健所別,J$15,FALSE)</f>
        <v>0.2</v>
      </c>
      <c r="K14" s="4">
        <f>VLOOKUP(設定!$B6,保健所別,K$15,FALSE)</f>
        <v>0</v>
      </c>
      <c r="L14" s="4">
        <f>VLOOKUP(設定!$B6,保健所別,L$15,FALSE)</f>
        <v>0</v>
      </c>
      <c r="M14" s="4" t="str">
        <f>VLOOKUP(設定!$B6,保健所別,M$15,FALSE)</f>
        <v>-</v>
      </c>
      <c r="N14" s="4">
        <f>VLOOKUP(設定!$B6,保健所別,N$15,FALSE)</f>
        <v>0</v>
      </c>
      <c r="O14" s="4" t="str">
        <f>VLOOKUP(設定!$B6,保健所別,O$15,FALSE)</f>
        <v>-</v>
      </c>
      <c r="P14" s="4" t="str">
        <f>VLOOKUP(設定!$B6,保健所別,P$15,FALSE)</f>
        <v>-</v>
      </c>
      <c r="Q14" s="4" t="str">
        <f>VLOOKUP(設定!$B6,保健所別,Q$15,FALSE)</f>
        <v>-</v>
      </c>
      <c r="R14" s="4" t="str">
        <f>VLOOKUP(設定!$B6,保健所別,R$15,FALSE)</f>
        <v>-</v>
      </c>
      <c r="S14" s="4" t="str">
        <f>VLOOKUP(設定!$B6,保健所別,S$15,FALSE)</f>
        <v>-</v>
      </c>
      <c r="T14" s="4" t="str">
        <f>VLOOKUP(設定!$B6,保健所別,T$15,FALSE)</f>
        <v>-</v>
      </c>
      <c r="U14" s="4" t="str">
        <f>VLOOKUP(設定!$B6,保健所別,U$15,FALSE)</f>
        <v>-</v>
      </c>
      <c r="V14" s="4" t="str">
        <f>VLOOKUP(設定!$B6,保健所別,V$15,FALSE)</f>
        <v>-</v>
      </c>
      <c r="W14" s="4">
        <f>VLOOKUP(設定!$B6,保健所別,W$15,FALSE)</f>
        <v>6.11</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tabSelected="1" view="pageBreakPreview" zoomScaleNormal="100" zoomScaleSheetLayoutView="100" workbookViewId="0">
      <selection activeCell="A33" sqref="A33"/>
    </sheetView>
  </sheetViews>
  <sheetFormatPr defaultRowHeight="13.5" x14ac:dyDescent="0.15"/>
  <cols>
    <col min="1" max="1" width="25.625" customWidth="1"/>
    <col min="9" max="9" width="11.125" customWidth="1"/>
    <col min="14" max="14" width="25.625" customWidth="1"/>
    <col min="20" max="21" width="9" customWidth="1"/>
    <col min="23" max="23" width="9" customWidth="1"/>
    <col min="34" max="34" width="25.625" customWidth="1"/>
  </cols>
  <sheetData>
    <row r="1" spans="1:40" ht="17.25" customHeight="1" x14ac:dyDescent="0.15">
      <c r="A1" s="57"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55</v>
      </c>
      <c r="B2" s="1" t="s">
        <v>56</v>
      </c>
      <c r="C2" s="1"/>
      <c r="D2" s="1"/>
      <c r="E2" s="1"/>
      <c r="F2" s="1"/>
      <c r="G2" s="1"/>
      <c r="H2" s="1"/>
      <c r="I2" s="1"/>
      <c r="J2" s="1"/>
      <c r="K2" s="1"/>
      <c r="L2" s="1"/>
      <c r="M2" s="1"/>
      <c r="N2" s="2" t="s">
        <v>55</v>
      </c>
      <c r="O2" s="1"/>
      <c r="P2" s="1"/>
      <c r="Q2" s="1"/>
      <c r="R2" s="1"/>
      <c r="S2" s="1"/>
      <c r="T2" s="1"/>
      <c r="U2" s="1"/>
      <c r="V2" s="1"/>
    </row>
    <row r="3" spans="1:40" x14ac:dyDescent="0.15">
      <c r="A3" s="3"/>
      <c r="B3" s="122" t="s">
        <v>71</v>
      </c>
      <c r="C3" s="120"/>
      <c r="D3" s="119" t="s">
        <v>75</v>
      </c>
      <c r="E3" s="119"/>
      <c r="F3" s="119" t="s">
        <v>77</v>
      </c>
      <c r="G3" s="119"/>
      <c r="H3" s="119" t="s">
        <v>78</v>
      </c>
      <c r="I3" s="119"/>
      <c r="J3" s="119" t="s">
        <v>79</v>
      </c>
      <c r="K3" s="119"/>
      <c r="L3" s="119" t="s">
        <v>80</v>
      </c>
      <c r="M3" s="119"/>
      <c r="N3" s="15"/>
      <c r="O3" s="122" t="s">
        <v>81</v>
      </c>
      <c r="P3" s="120"/>
      <c r="Q3" s="119" t="s">
        <v>82</v>
      </c>
      <c r="R3" s="119"/>
      <c r="S3" s="119" t="s">
        <v>83</v>
      </c>
      <c r="T3" s="119"/>
      <c r="U3" s="119" t="s">
        <v>84</v>
      </c>
      <c r="V3" s="119"/>
    </row>
    <row r="4" spans="1:40" s="8" customFormat="1" x14ac:dyDescent="0.15">
      <c r="A4" s="15"/>
      <c r="B4" s="4" t="s">
        <v>117</v>
      </c>
      <c r="C4" s="4" t="s">
        <v>73</v>
      </c>
      <c r="D4" s="4" t="s">
        <v>117</v>
      </c>
      <c r="E4" s="4" t="s">
        <v>73</v>
      </c>
      <c r="F4" s="4" t="s">
        <v>117</v>
      </c>
      <c r="G4" s="4" t="s">
        <v>73</v>
      </c>
      <c r="H4" s="4" t="s">
        <v>117</v>
      </c>
      <c r="I4" s="4" t="s">
        <v>73</v>
      </c>
      <c r="J4" s="4" t="s">
        <v>117</v>
      </c>
      <c r="K4" s="4" t="s">
        <v>73</v>
      </c>
      <c r="L4" s="4" t="s">
        <v>117</v>
      </c>
      <c r="M4" s="4" t="s">
        <v>73</v>
      </c>
      <c r="N4" s="15"/>
      <c r="O4" s="14" t="s">
        <v>117</v>
      </c>
      <c r="P4" s="6" t="s">
        <v>73</v>
      </c>
      <c r="Q4" s="4" t="s">
        <v>117</v>
      </c>
      <c r="R4" s="4" t="s">
        <v>73</v>
      </c>
      <c r="S4" s="4" t="s">
        <v>117</v>
      </c>
      <c r="T4" s="4" t="s">
        <v>73</v>
      </c>
      <c r="U4" s="4" t="s">
        <v>117</v>
      </c>
      <c r="V4" s="4" t="s">
        <v>73</v>
      </c>
    </row>
    <row r="5" spans="1:40" ht="14.25" x14ac:dyDescent="0.15">
      <c r="A5" s="11" t="s">
        <v>136</v>
      </c>
      <c r="B5" s="12">
        <v>3573</v>
      </c>
      <c r="C5" s="118">
        <v>87.15</v>
      </c>
      <c r="D5" s="12">
        <v>5</v>
      </c>
      <c r="E5" s="59">
        <v>0.21</v>
      </c>
      <c r="F5" s="12">
        <v>4</v>
      </c>
      <c r="G5" s="59">
        <v>0.17</v>
      </c>
      <c r="H5" s="12">
        <v>14</v>
      </c>
      <c r="I5" s="59">
        <v>0.57999999999999996</v>
      </c>
      <c r="J5" s="12">
        <v>107</v>
      </c>
      <c r="K5" s="59">
        <v>4.46</v>
      </c>
      <c r="L5" s="12">
        <v>3</v>
      </c>
      <c r="M5" s="59">
        <v>0.13</v>
      </c>
      <c r="N5" s="11" t="s">
        <v>136</v>
      </c>
      <c r="O5" s="110">
        <v>29</v>
      </c>
      <c r="P5" s="111">
        <v>1.21</v>
      </c>
      <c r="Q5" s="110">
        <v>12</v>
      </c>
      <c r="R5" s="59">
        <v>0.5</v>
      </c>
      <c r="S5" s="12">
        <v>2</v>
      </c>
      <c r="T5" s="59">
        <v>0.08</v>
      </c>
      <c r="U5" s="12" t="s">
        <v>76</v>
      </c>
      <c r="V5" s="59" t="s">
        <v>76</v>
      </c>
    </row>
    <row r="6" spans="1:40" x14ac:dyDescent="0.15">
      <c r="A6" s="3"/>
      <c r="B6" s="4"/>
      <c r="C6" s="72"/>
      <c r="D6" s="4"/>
      <c r="E6" s="60"/>
      <c r="F6" s="4"/>
      <c r="G6" s="60"/>
      <c r="H6" s="4"/>
      <c r="I6" s="60"/>
      <c r="J6" s="4"/>
      <c r="K6" s="60"/>
      <c r="L6" s="4"/>
      <c r="M6" s="60"/>
      <c r="N6" s="3"/>
      <c r="O6" s="73"/>
      <c r="P6" s="69"/>
      <c r="Q6" s="73"/>
      <c r="R6" s="60"/>
      <c r="S6" s="4"/>
      <c r="T6" s="60"/>
      <c r="U6" s="4"/>
      <c r="V6" s="61"/>
    </row>
    <row r="7" spans="1:40" ht="14.25" x14ac:dyDescent="0.15">
      <c r="A7" s="3" t="s">
        <v>29</v>
      </c>
      <c r="B7" s="4">
        <v>1626</v>
      </c>
      <c r="C7" s="117">
        <v>125.08</v>
      </c>
      <c r="D7" s="73">
        <v>3</v>
      </c>
      <c r="E7" s="69">
        <v>0.38</v>
      </c>
      <c r="F7" s="73">
        <v>3</v>
      </c>
      <c r="G7" s="69">
        <v>0.38</v>
      </c>
      <c r="H7" s="73">
        <v>8</v>
      </c>
      <c r="I7" s="69">
        <v>1</v>
      </c>
      <c r="J7" s="73">
        <v>11</v>
      </c>
      <c r="K7" s="69">
        <v>1.38</v>
      </c>
      <c r="L7" s="73" t="s">
        <v>76</v>
      </c>
      <c r="M7" s="69" t="s">
        <v>76</v>
      </c>
      <c r="N7" s="35" t="s">
        <v>29</v>
      </c>
      <c r="O7" s="73">
        <v>3</v>
      </c>
      <c r="P7" s="69">
        <v>0.38</v>
      </c>
      <c r="Q7" s="73">
        <v>1</v>
      </c>
      <c r="R7" s="60">
        <v>0.13</v>
      </c>
      <c r="S7" s="4" t="s">
        <v>76</v>
      </c>
      <c r="T7" s="60" t="s">
        <v>76</v>
      </c>
      <c r="U7" s="4" t="s">
        <v>76</v>
      </c>
      <c r="V7" s="69" t="s">
        <v>76</v>
      </c>
    </row>
    <row r="8" spans="1:40" ht="14.25" x14ac:dyDescent="0.15">
      <c r="A8" s="3" t="s">
        <v>31</v>
      </c>
      <c r="B8" s="4">
        <v>502</v>
      </c>
      <c r="C8" s="117">
        <v>71.709999999999994</v>
      </c>
      <c r="D8" s="73" t="s">
        <v>76</v>
      </c>
      <c r="E8" s="69" t="s">
        <v>76</v>
      </c>
      <c r="F8" s="73" t="s">
        <v>76</v>
      </c>
      <c r="G8" s="69" t="s">
        <v>76</v>
      </c>
      <c r="H8" s="73" t="s">
        <v>76</v>
      </c>
      <c r="I8" s="69" t="s">
        <v>76</v>
      </c>
      <c r="J8" s="73">
        <v>1</v>
      </c>
      <c r="K8" s="69">
        <v>0.25</v>
      </c>
      <c r="L8" s="73" t="s">
        <v>76</v>
      </c>
      <c r="M8" s="69" t="s">
        <v>76</v>
      </c>
      <c r="N8" s="35" t="s">
        <v>31</v>
      </c>
      <c r="O8" s="73" t="s">
        <v>76</v>
      </c>
      <c r="P8" s="69" t="s">
        <v>76</v>
      </c>
      <c r="Q8" s="73" t="s">
        <v>76</v>
      </c>
      <c r="R8" s="69" t="s">
        <v>76</v>
      </c>
      <c r="S8" s="4">
        <v>1</v>
      </c>
      <c r="T8" s="60">
        <v>0.25</v>
      </c>
      <c r="U8" s="4" t="s">
        <v>76</v>
      </c>
      <c r="V8" s="69" t="s">
        <v>76</v>
      </c>
    </row>
    <row r="9" spans="1:40" ht="14.25" x14ac:dyDescent="0.15">
      <c r="A9" s="3" t="s">
        <v>32</v>
      </c>
      <c r="B9" s="4">
        <v>158</v>
      </c>
      <c r="C9" s="117">
        <v>52.67</v>
      </c>
      <c r="D9" s="73" t="s">
        <v>76</v>
      </c>
      <c r="E9" s="69" t="s">
        <v>76</v>
      </c>
      <c r="F9" s="73" t="s">
        <v>76</v>
      </c>
      <c r="G9" s="69" t="s">
        <v>76</v>
      </c>
      <c r="H9" s="73" t="s">
        <v>76</v>
      </c>
      <c r="I9" s="69" t="s">
        <v>76</v>
      </c>
      <c r="J9" s="73">
        <v>2</v>
      </c>
      <c r="K9" s="69">
        <v>1</v>
      </c>
      <c r="L9" s="73" t="s">
        <v>76</v>
      </c>
      <c r="M9" s="69" t="s">
        <v>76</v>
      </c>
      <c r="N9" s="35" t="s">
        <v>32</v>
      </c>
      <c r="O9" s="73" t="s">
        <v>76</v>
      </c>
      <c r="P9" s="69" t="s">
        <v>76</v>
      </c>
      <c r="Q9" s="73" t="s">
        <v>76</v>
      </c>
      <c r="R9" s="69" t="s">
        <v>76</v>
      </c>
      <c r="S9" s="4" t="s">
        <v>76</v>
      </c>
      <c r="T9" s="60" t="s">
        <v>76</v>
      </c>
      <c r="U9" s="4" t="s">
        <v>76</v>
      </c>
      <c r="V9" s="69" t="s">
        <v>76</v>
      </c>
    </row>
    <row r="10" spans="1:40" ht="14.25" x14ac:dyDescent="0.15">
      <c r="A10" s="3" t="s">
        <v>33</v>
      </c>
      <c r="B10" s="4">
        <v>643</v>
      </c>
      <c r="C10" s="117">
        <v>71.44</v>
      </c>
      <c r="D10" s="73">
        <v>1</v>
      </c>
      <c r="E10" s="69">
        <v>0.2</v>
      </c>
      <c r="F10" s="73" t="s">
        <v>76</v>
      </c>
      <c r="G10" s="69" t="s">
        <v>76</v>
      </c>
      <c r="H10" s="73">
        <v>6</v>
      </c>
      <c r="I10" s="69">
        <v>1.2</v>
      </c>
      <c r="J10" s="73">
        <v>65</v>
      </c>
      <c r="K10" s="69">
        <v>13</v>
      </c>
      <c r="L10" s="73">
        <v>3</v>
      </c>
      <c r="M10" s="69">
        <v>0.6</v>
      </c>
      <c r="N10" s="35" t="s">
        <v>33</v>
      </c>
      <c r="O10" s="73">
        <v>7</v>
      </c>
      <c r="P10" s="69">
        <v>1.4</v>
      </c>
      <c r="Q10" s="73">
        <v>5</v>
      </c>
      <c r="R10" s="69">
        <v>1</v>
      </c>
      <c r="S10" s="4" t="s">
        <v>76</v>
      </c>
      <c r="T10" s="60" t="s">
        <v>76</v>
      </c>
      <c r="U10" s="4" t="s">
        <v>76</v>
      </c>
      <c r="V10" s="69" t="s">
        <v>76</v>
      </c>
    </row>
    <row r="11" spans="1:40" ht="15" thickBot="1" x14ac:dyDescent="0.2">
      <c r="A11" s="3" t="s">
        <v>734</v>
      </c>
      <c r="B11" s="4">
        <v>644</v>
      </c>
      <c r="C11" s="117">
        <v>71.56</v>
      </c>
      <c r="D11" s="73">
        <v>1</v>
      </c>
      <c r="E11" s="69">
        <v>0.2</v>
      </c>
      <c r="F11" s="73">
        <v>1</v>
      </c>
      <c r="G11" s="69">
        <v>0.2</v>
      </c>
      <c r="H11" s="73" t="s">
        <v>76</v>
      </c>
      <c r="I11" s="69" t="s">
        <v>76</v>
      </c>
      <c r="J11" s="73">
        <v>28</v>
      </c>
      <c r="K11" s="69">
        <v>5.6</v>
      </c>
      <c r="L11" s="73" t="s">
        <v>76</v>
      </c>
      <c r="M11" s="69" t="s">
        <v>76</v>
      </c>
      <c r="N11" s="35" t="s">
        <v>734</v>
      </c>
      <c r="O11" s="73">
        <v>19</v>
      </c>
      <c r="P11" s="117">
        <v>3.8</v>
      </c>
      <c r="Q11" s="73">
        <v>6</v>
      </c>
      <c r="R11" s="60">
        <v>1.2</v>
      </c>
      <c r="S11" s="4">
        <v>1</v>
      </c>
      <c r="T11" s="60">
        <v>0.2</v>
      </c>
      <c r="U11" s="4" t="s">
        <v>76</v>
      </c>
      <c r="V11" s="69" t="s">
        <v>76</v>
      </c>
    </row>
    <row r="12" spans="1:40"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x14ac:dyDescent="0.15">
      <c r="A13" s="31" t="s">
        <v>16</v>
      </c>
      <c r="B13" s="33"/>
      <c r="C13" s="75">
        <v>10</v>
      </c>
      <c r="D13" s="74"/>
      <c r="E13" s="74"/>
      <c r="F13" s="74"/>
      <c r="G13" s="74"/>
      <c r="H13" s="74"/>
      <c r="I13" s="74"/>
      <c r="J13" s="74"/>
      <c r="K13" s="74"/>
      <c r="L13" s="23"/>
      <c r="M13" s="75">
        <v>1</v>
      </c>
      <c r="N13" s="74" t="s">
        <v>16</v>
      </c>
      <c r="O13" s="31"/>
      <c r="P13" s="31"/>
      <c r="Q13" s="31"/>
      <c r="R13" s="31"/>
      <c r="S13" s="31"/>
      <c r="T13" s="31"/>
      <c r="U13" s="31"/>
      <c r="V13" s="31"/>
    </row>
    <row r="14" spans="1:40" ht="21" customHeight="1" x14ac:dyDescent="0.15">
      <c r="B14" t="s">
        <v>735</v>
      </c>
      <c r="C14" s="23"/>
      <c r="D14" s="23"/>
      <c r="E14" s="23"/>
      <c r="F14" s="23"/>
      <c r="G14" s="23"/>
      <c r="H14" s="23"/>
      <c r="I14" s="23"/>
      <c r="J14" s="23"/>
      <c r="K14" s="23"/>
      <c r="L14" s="23"/>
      <c r="M14" s="23"/>
      <c r="N14" s="23"/>
    </row>
    <row r="15" spans="1:40" ht="14.25" customHeight="1" x14ac:dyDescent="0.15">
      <c r="B15" s="123" t="s">
        <v>739</v>
      </c>
      <c r="C15" s="123"/>
      <c r="D15" s="123"/>
      <c r="E15" s="123"/>
      <c r="F15" s="123"/>
      <c r="G15" s="123"/>
      <c r="H15" s="123"/>
      <c r="I15" s="123"/>
      <c r="J15" s="123"/>
      <c r="K15" s="123"/>
      <c r="L15" s="123"/>
      <c r="M15" s="123"/>
      <c r="N15" s="2" t="s">
        <v>55</v>
      </c>
      <c r="O15" s="1"/>
      <c r="P15" s="1"/>
      <c r="Q15" s="1"/>
      <c r="R15" s="1"/>
      <c r="S15" s="1"/>
      <c r="T15" s="1"/>
      <c r="U15" s="1"/>
      <c r="V15" s="1"/>
      <c r="W15" s="1"/>
      <c r="X15" s="1"/>
    </row>
    <row r="16" spans="1:40" ht="14.25" customHeight="1" x14ac:dyDescent="0.15">
      <c r="B16" s="123"/>
      <c r="C16" s="123"/>
      <c r="D16" s="123"/>
      <c r="E16" s="123"/>
      <c r="F16" s="123"/>
      <c r="G16" s="123"/>
      <c r="H16" s="123"/>
      <c r="I16" s="123"/>
      <c r="J16" s="123"/>
      <c r="K16" s="123"/>
      <c r="L16" s="123"/>
      <c r="M16" s="123"/>
      <c r="N16" s="15"/>
      <c r="O16" s="120" t="s">
        <v>85</v>
      </c>
      <c r="P16" s="120"/>
      <c r="Q16" s="119" t="s">
        <v>90</v>
      </c>
      <c r="R16" s="119"/>
      <c r="S16" s="119" t="s">
        <v>91</v>
      </c>
      <c r="T16" s="119"/>
      <c r="U16" s="119" t="s">
        <v>108</v>
      </c>
      <c r="V16" s="119"/>
      <c r="W16" s="119" t="s">
        <v>109</v>
      </c>
      <c r="X16" s="119"/>
    </row>
    <row r="17" spans="1:24" ht="14.25" customHeight="1" x14ac:dyDescent="0.15">
      <c r="B17" s="123"/>
      <c r="C17" s="123"/>
      <c r="D17" s="123"/>
      <c r="E17" s="123"/>
      <c r="F17" s="123"/>
      <c r="G17" s="123"/>
      <c r="H17" s="123"/>
      <c r="I17" s="123"/>
      <c r="J17" s="123"/>
      <c r="K17" s="123"/>
      <c r="L17" s="123"/>
      <c r="M17" s="123"/>
      <c r="N17" s="15"/>
      <c r="O17" s="114" t="s">
        <v>117</v>
      </c>
      <c r="P17" s="115" t="s">
        <v>73</v>
      </c>
      <c r="Q17" s="115" t="s">
        <v>117</v>
      </c>
      <c r="R17" s="115" t="s">
        <v>73</v>
      </c>
      <c r="S17" s="115" t="s">
        <v>117</v>
      </c>
      <c r="T17" s="115" t="s">
        <v>73</v>
      </c>
      <c r="U17" s="115" t="s">
        <v>117</v>
      </c>
      <c r="V17" s="115" t="s">
        <v>73</v>
      </c>
      <c r="W17" s="115" t="s">
        <v>117</v>
      </c>
      <c r="X17" s="115" t="s">
        <v>73</v>
      </c>
    </row>
    <row r="18" spans="1:24" ht="14.25" customHeight="1" x14ac:dyDescent="0.15">
      <c r="B18" s="123"/>
      <c r="C18" s="123"/>
      <c r="D18" s="123"/>
      <c r="E18" s="123"/>
      <c r="F18" s="123"/>
      <c r="G18" s="123"/>
      <c r="H18" s="123"/>
      <c r="I18" s="123"/>
      <c r="J18" s="123"/>
      <c r="K18" s="123"/>
      <c r="L18" s="123"/>
      <c r="M18" s="123"/>
      <c r="N18" s="11" t="s">
        <v>136</v>
      </c>
      <c r="O18" s="12">
        <v>2</v>
      </c>
      <c r="P18" s="59">
        <v>0.08</v>
      </c>
      <c r="Q18" s="12" t="s">
        <v>76</v>
      </c>
      <c r="R18" s="59" t="s">
        <v>76</v>
      </c>
      <c r="S18" s="12">
        <v>35</v>
      </c>
      <c r="T18" s="59">
        <v>3.89</v>
      </c>
      <c r="U18" s="12" t="s">
        <v>76</v>
      </c>
      <c r="V18" s="59" t="s">
        <v>76</v>
      </c>
      <c r="W18" s="12" t="s">
        <v>76</v>
      </c>
      <c r="X18" s="59" t="s">
        <v>76</v>
      </c>
    </row>
    <row r="19" spans="1:24" ht="14.25" customHeight="1" x14ac:dyDescent="0.15">
      <c r="B19" s="123"/>
      <c r="C19" s="123"/>
      <c r="D19" s="123"/>
      <c r="E19" s="123"/>
      <c r="F19" s="123"/>
      <c r="G19" s="123"/>
      <c r="H19" s="123"/>
      <c r="I19" s="123"/>
      <c r="J19" s="123"/>
      <c r="K19" s="123"/>
      <c r="L19" s="123"/>
      <c r="M19" s="123"/>
      <c r="N19" s="3"/>
      <c r="O19" s="115"/>
      <c r="P19" s="60"/>
      <c r="Q19" s="115"/>
      <c r="R19" s="60"/>
      <c r="S19" s="115"/>
      <c r="T19" s="60"/>
      <c r="U19" s="115"/>
      <c r="V19" s="115"/>
      <c r="W19" s="115"/>
      <c r="X19" s="60"/>
    </row>
    <row r="20" spans="1:24" ht="14.25" customHeight="1" x14ac:dyDescent="0.15">
      <c r="B20" s="123"/>
      <c r="C20" s="123"/>
      <c r="D20" s="123"/>
      <c r="E20" s="123"/>
      <c r="F20" s="123"/>
      <c r="G20" s="123"/>
      <c r="H20" s="123"/>
      <c r="I20" s="123"/>
      <c r="J20" s="123"/>
      <c r="K20" s="123"/>
      <c r="L20" s="123"/>
      <c r="M20" s="123"/>
      <c r="N20" s="3" t="s">
        <v>29</v>
      </c>
      <c r="O20" s="115">
        <v>1</v>
      </c>
      <c r="P20" s="60">
        <v>0.13</v>
      </c>
      <c r="Q20" s="115" t="s">
        <v>76</v>
      </c>
      <c r="R20" s="60" t="s">
        <v>76</v>
      </c>
      <c r="S20" s="115">
        <v>35</v>
      </c>
      <c r="T20" s="117">
        <v>11.67</v>
      </c>
      <c r="U20" s="115" t="s">
        <v>76</v>
      </c>
      <c r="V20" s="115" t="s">
        <v>76</v>
      </c>
      <c r="W20" s="115" t="s">
        <v>76</v>
      </c>
      <c r="X20" s="60" t="s">
        <v>76</v>
      </c>
    </row>
    <row r="21" spans="1:24" ht="14.25" customHeight="1" x14ac:dyDescent="0.15">
      <c r="B21" s="123"/>
      <c r="C21" s="123"/>
      <c r="D21" s="123"/>
      <c r="E21" s="123"/>
      <c r="F21" s="123"/>
      <c r="G21" s="123"/>
      <c r="H21" s="123"/>
      <c r="I21" s="123"/>
      <c r="J21" s="123"/>
      <c r="K21" s="123"/>
      <c r="L21" s="123"/>
      <c r="M21" s="123"/>
      <c r="N21" s="3" t="s">
        <v>31</v>
      </c>
      <c r="O21" s="115" t="s">
        <v>76</v>
      </c>
      <c r="P21" s="60" t="s">
        <v>76</v>
      </c>
      <c r="Q21" s="116" t="s">
        <v>76</v>
      </c>
      <c r="R21" s="69" t="s">
        <v>76</v>
      </c>
      <c r="S21" s="115" t="s">
        <v>76</v>
      </c>
      <c r="T21" s="60" t="s">
        <v>76</v>
      </c>
      <c r="U21" s="115" t="s">
        <v>76</v>
      </c>
      <c r="V21" s="115" t="s">
        <v>76</v>
      </c>
      <c r="W21" s="115" t="s">
        <v>76</v>
      </c>
      <c r="X21" s="60" t="s">
        <v>76</v>
      </c>
    </row>
    <row r="22" spans="1:24" ht="14.25" customHeight="1" x14ac:dyDescent="0.15">
      <c r="B22" s="123"/>
      <c r="C22" s="123"/>
      <c r="D22" s="123"/>
      <c r="E22" s="123"/>
      <c r="F22" s="123"/>
      <c r="G22" s="123"/>
      <c r="H22" s="123"/>
      <c r="I22" s="123"/>
      <c r="J22" s="123"/>
      <c r="K22" s="123"/>
      <c r="L22" s="123"/>
      <c r="M22" s="123"/>
      <c r="N22" s="3" t="s">
        <v>32</v>
      </c>
      <c r="O22" s="115" t="s">
        <v>76</v>
      </c>
      <c r="P22" s="60" t="s">
        <v>76</v>
      </c>
      <c r="Q22" s="116" t="s">
        <v>172</v>
      </c>
      <c r="R22" s="69" t="s">
        <v>172</v>
      </c>
      <c r="S22" s="115" t="s">
        <v>172</v>
      </c>
      <c r="T22" s="60" t="s">
        <v>172</v>
      </c>
      <c r="U22" s="115" t="s">
        <v>76</v>
      </c>
      <c r="V22" s="115" t="s">
        <v>76</v>
      </c>
      <c r="W22" s="115" t="s">
        <v>76</v>
      </c>
      <c r="X22" s="60" t="s">
        <v>76</v>
      </c>
    </row>
    <row r="23" spans="1:24" ht="14.25" customHeight="1" x14ac:dyDescent="0.15">
      <c r="B23" s="123"/>
      <c r="C23" s="123"/>
      <c r="D23" s="123"/>
      <c r="E23" s="123"/>
      <c r="F23" s="123"/>
      <c r="G23" s="123"/>
      <c r="H23" s="123"/>
      <c r="I23" s="123"/>
      <c r="J23" s="123"/>
      <c r="K23" s="123"/>
      <c r="L23" s="123"/>
      <c r="M23" s="123"/>
      <c r="N23" s="3" t="s">
        <v>33</v>
      </c>
      <c r="O23" s="115">
        <v>1</v>
      </c>
      <c r="P23" s="60">
        <v>0.2</v>
      </c>
      <c r="Q23" s="116" t="s">
        <v>76</v>
      </c>
      <c r="R23" s="69" t="s">
        <v>76</v>
      </c>
      <c r="S23" s="115" t="s">
        <v>76</v>
      </c>
      <c r="T23" s="60" t="s">
        <v>76</v>
      </c>
      <c r="U23" s="115" t="s">
        <v>76</v>
      </c>
      <c r="V23" s="115" t="s">
        <v>76</v>
      </c>
      <c r="W23" s="115" t="s">
        <v>76</v>
      </c>
      <c r="X23" s="60" t="s">
        <v>76</v>
      </c>
    </row>
    <row r="24" spans="1:24" ht="14.25" customHeight="1" thickBot="1" x14ac:dyDescent="0.2">
      <c r="B24" s="123"/>
      <c r="C24" s="123"/>
      <c r="D24" s="123"/>
      <c r="E24" s="123"/>
      <c r="F24" s="123"/>
      <c r="G24" s="123"/>
      <c r="H24" s="123"/>
      <c r="I24" s="123"/>
      <c r="J24" s="123"/>
      <c r="K24" s="123"/>
      <c r="L24" s="123"/>
      <c r="M24" s="123"/>
      <c r="N24" s="3" t="s">
        <v>734</v>
      </c>
      <c r="O24" s="115" t="s">
        <v>76</v>
      </c>
      <c r="P24" s="60" t="s">
        <v>76</v>
      </c>
      <c r="Q24" s="116" t="s">
        <v>76</v>
      </c>
      <c r="R24" s="69" t="s">
        <v>76</v>
      </c>
      <c r="S24" s="115" t="s">
        <v>76</v>
      </c>
      <c r="T24" s="60" t="s">
        <v>76</v>
      </c>
      <c r="U24" s="115" t="s">
        <v>76</v>
      </c>
      <c r="V24" s="115" t="s">
        <v>76</v>
      </c>
      <c r="W24" s="115" t="s">
        <v>76</v>
      </c>
      <c r="X24" s="60" t="s">
        <v>76</v>
      </c>
    </row>
    <row r="25" spans="1:24" ht="14.25" thickTop="1" x14ac:dyDescent="0.15">
      <c r="B25" s="123"/>
      <c r="C25" s="123"/>
      <c r="D25" s="123"/>
      <c r="E25" s="123"/>
      <c r="F25" s="123"/>
      <c r="G25" s="123"/>
      <c r="H25" s="123"/>
      <c r="I25" s="123"/>
      <c r="J25" s="123"/>
      <c r="K25" s="123"/>
      <c r="L25" s="123"/>
      <c r="M25" s="123"/>
      <c r="N25" s="24" t="s">
        <v>11</v>
      </c>
      <c r="O25" s="25"/>
      <c r="P25" s="26" t="s">
        <v>14</v>
      </c>
      <c r="Q25" s="25"/>
      <c r="R25" s="26" t="s">
        <v>15</v>
      </c>
      <c r="S25" s="25"/>
      <c r="T25" s="26" t="s">
        <v>8</v>
      </c>
      <c r="U25" s="24"/>
      <c r="V25" s="24"/>
      <c r="W25" s="24"/>
      <c r="X25" s="24"/>
    </row>
    <row r="26" spans="1:24" x14ac:dyDescent="0.15">
      <c r="A26" t="s">
        <v>736</v>
      </c>
      <c r="N26" s="31" t="s">
        <v>16</v>
      </c>
      <c r="P26" s="34">
        <v>3</v>
      </c>
    </row>
    <row r="27" spans="1:24" x14ac:dyDescent="0.15">
      <c r="A27" t="s">
        <v>71</v>
      </c>
      <c r="C27" s="58">
        <v>87.15</v>
      </c>
      <c r="D27" t="s">
        <v>737</v>
      </c>
      <c r="O27" s="56" t="s">
        <v>71</v>
      </c>
      <c r="P27" s="56"/>
      <c r="Q27" s="56"/>
      <c r="R27" s="56"/>
      <c r="S27" s="56">
        <v>64.39</v>
      </c>
      <c r="T27" s="56" t="s">
        <v>1</v>
      </c>
    </row>
    <row r="28" spans="1:24" x14ac:dyDescent="0.15">
      <c r="A28" t="s">
        <v>74</v>
      </c>
      <c r="C28" s="58">
        <v>10.050000000000001</v>
      </c>
      <c r="D28" t="s">
        <v>737</v>
      </c>
      <c r="N28" s="2" t="s">
        <v>55</v>
      </c>
      <c r="O28" s="1"/>
      <c r="P28" s="1"/>
      <c r="Q28" s="1"/>
      <c r="R28" s="1"/>
      <c r="S28" s="1"/>
      <c r="T28" s="1"/>
    </row>
    <row r="29" spans="1:24" x14ac:dyDescent="0.15">
      <c r="A29" t="s">
        <v>79</v>
      </c>
      <c r="C29" s="58">
        <v>4.46</v>
      </c>
      <c r="D29" t="s">
        <v>737</v>
      </c>
      <c r="N29" s="15"/>
      <c r="O29" s="119" t="s">
        <v>110</v>
      </c>
      <c r="P29" s="119"/>
      <c r="Q29" s="120" t="s">
        <v>111</v>
      </c>
      <c r="R29" s="120"/>
      <c r="S29" s="121" t="s">
        <v>112</v>
      </c>
      <c r="T29" s="121"/>
      <c r="U29" s="120" t="s">
        <v>74</v>
      </c>
      <c r="V29" s="120"/>
    </row>
    <row r="30" spans="1:24" x14ac:dyDescent="0.15">
      <c r="A30" t="s">
        <v>91</v>
      </c>
      <c r="C30" s="58">
        <v>3.89</v>
      </c>
      <c r="D30" t="s">
        <v>737</v>
      </c>
      <c r="N30" s="15"/>
      <c r="O30" s="115" t="s">
        <v>117</v>
      </c>
      <c r="P30" s="115" t="s">
        <v>73</v>
      </c>
      <c r="Q30" s="114" t="s">
        <v>117</v>
      </c>
      <c r="R30" s="114" t="s">
        <v>73</v>
      </c>
      <c r="S30" s="114" t="s">
        <v>117</v>
      </c>
      <c r="T30" s="114" t="s">
        <v>73</v>
      </c>
      <c r="U30" s="114" t="s">
        <v>117</v>
      </c>
      <c r="V30" s="114" t="s">
        <v>73</v>
      </c>
    </row>
    <row r="31" spans="1:24" x14ac:dyDescent="0.15">
      <c r="A31" t="s">
        <v>81</v>
      </c>
      <c r="C31">
        <v>1.21</v>
      </c>
      <c r="D31" t="s">
        <v>737</v>
      </c>
      <c r="N31" s="11" t="s">
        <v>136</v>
      </c>
      <c r="O31" s="12">
        <v>8</v>
      </c>
      <c r="P31" s="59">
        <v>0.8</v>
      </c>
      <c r="Q31" s="12" t="s">
        <v>76</v>
      </c>
      <c r="R31" s="12" t="s">
        <v>76</v>
      </c>
      <c r="S31" s="12" t="s">
        <v>76</v>
      </c>
      <c r="T31" s="59" t="s">
        <v>76</v>
      </c>
      <c r="U31" s="12">
        <v>412</v>
      </c>
      <c r="V31" s="59">
        <v>10.050000000000001</v>
      </c>
    </row>
    <row r="32" spans="1:24" x14ac:dyDescent="0.15">
      <c r="N32" s="3"/>
      <c r="O32" s="115"/>
      <c r="P32" s="60"/>
      <c r="Q32" s="115"/>
      <c r="R32" s="115"/>
      <c r="S32" s="115"/>
      <c r="T32" s="60"/>
      <c r="U32" s="115"/>
      <c r="V32" s="60"/>
    </row>
    <row r="33" spans="1:22" ht="14.25" x14ac:dyDescent="0.15">
      <c r="A33" t="s">
        <v>738</v>
      </c>
      <c r="N33" s="3" t="s">
        <v>29</v>
      </c>
      <c r="O33" s="115">
        <v>2</v>
      </c>
      <c r="P33" s="60">
        <v>0.67</v>
      </c>
      <c r="Q33" s="115" t="s">
        <v>76</v>
      </c>
      <c r="R33" s="115" t="s">
        <v>76</v>
      </c>
      <c r="S33" s="115" t="s">
        <v>76</v>
      </c>
      <c r="T33" s="60" t="s">
        <v>76</v>
      </c>
      <c r="U33" s="115">
        <v>176</v>
      </c>
      <c r="V33" s="117">
        <v>13.54</v>
      </c>
    </row>
    <row r="34" spans="1:22" x14ac:dyDescent="0.15">
      <c r="A34" t="s">
        <v>71</v>
      </c>
      <c r="C34" s="22" t="s">
        <v>29</v>
      </c>
      <c r="D34" s="58">
        <v>125.08</v>
      </c>
      <c r="E34" t="s">
        <v>737</v>
      </c>
      <c r="N34" s="3" t="s">
        <v>31</v>
      </c>
      <c r="O34" s="115">
        <v>6</v>
      </c>
      <c r="P34" s="60">
        <v>3</v>
      </c>
      <c r="Q34" s="115" t="s">
        <v>76</v>
      </c>
      <c r="R34" s="115" t="s">
        <v>76</v>
      </c>
      <c r="S34" s="115" t="s">
        <v>76</v>
      </c>
      <c r="T34" s="60" t="s">
        <v>76</v>
      </c>
      <c r="U34" s="115">
        <v>67</v>
      </c>
      <c r="V34" s="60">
        <v>9.57</v>
      </c>
    </row>
    <row r="35" spans="1:22" ht="14.25" x14ac:dyDescent="0.15">
      <c r="A35" t="s">
        <v>74</v>
      </c>
      <c r="C35" s="22" t="s">
        <v>29</v>
      </c>
      <c r="D35" s="58">
        <v>13.54</v>
      </c>
      <c r="E35" t="s">
        <v>737</v>
      </c>
      <c r="N35" s="3" t="s">
        <v>32</v>
      </c>
      <c r="O35" s="115" t="s">
        <v>76</v>
      </c>
      <c r="P35" s="60" t="s">
        <v>76</v>
      </c>
      <c r="Q35" s="115" t="s">
        <v>76</v>
      </c>
      <c r="R35" s="115" t="s">
        <v>76</v>
      </c>
      <c r="S35" s="115" t="s">
        <v>76</v>
      </c>
      <c r="T35" s="60" t="s">
        <v>76</v>
      </c>
      <c r="U35" s="115">
        <v>39</v>
      </c>
      <c r="V35" s="117">
        <v>13</v>
      </c>
    </row>
    <row r="36" spans="1:22" x14ac:dyDescent="0.15">
      <c r="A36" t="s">
        <v>79</v>
      </c>
      <c r="C36" s="22" t="s">
        <v>33</v>
      </c>
      <c r="D36" s="58">
        <v>13</v>
      </c>
      <c r="E36" t="s">
        <v>737</v>
      </c>
      <c r="N36" s="3" t="s">
        <v>33</v>
      </c>
      <c r="O36" s="115" t="s">
        <v>76</v>
      </c>
      <c r="P36" s="60" t="s">
        <v>76</v>
      </c>
      <c r="Q36" s="115" t="s">
        <v>76</v>
      </c>
      <c r="R36" s="115" t="s">
        <v>76</v>
      </c>
      <c r="S36" s="115" t="s">
        <v>76</v>
      </c>
      <c r="T36" s="60" t="s">
        <v>76</v>
      </c>
      <c r="U36" s="115">
        <v>75</v>
      </c>
      <c r="V36" s="60">
        <v>8.33</v>
      </c>
    </row>
    <row r="37" spans="1:22" ht="14.25" thickBot="1" x14ac:dyDescent="0.2">
      <c r="A37" t="s">
        <v>91</v>
      </c>
      <c r="C37" s="22" t="s">
        <v>29</v>
      </c>
      <c r="D37" s="58">
        <v>11.67</v>
      </c>
      <c r="E37" t="s">
        <v>737</v>
      </c>
      <c r="N37" s="3" t="s">
        <v>734</v>
      </c>
      <c r="O37" s="115" t="s">
        <v>76</v>
      </c>
      <c r="P37" s="60" t="s">
        <v>76</v>
      </c>
      <c r="Q37" s="115" t="s">
        <v>76</v>
      </c>
      <c r="R37" s="115" t="s">
        <v>76</v>
      </c>
      <c r="S37" s="115" t="s">
        <v>76</v>
      </c>
      <c r="T37" s="60" t="s">
        <v>76</v>
      </c>
      <c r="U37" s="89">
        <v>55</v>
      </c>
      <c r="V37" s="90">
        <v>6.11</v>
      </c>
    </row>
    <row r="38" spans="1:22" ht="14.25" thickTop="1" x14ac:dyDescent="0.15">
      <c r="A38" t="s">
        <v>81</v>
      </c>
      <c r="C38" s="22" t="s">
        <v>734</v>
      </c>
      <c r="D38" s="58">
        <v>3.8</v>
      </c>
      <c r="E38" t="s">
        <v>737</v>
      </c>
      <c r="J38" s="1"/>
      <c r="N38" s="24" t="s">
        <v>11</v>
      </c>
      <c r="O38" s="30"/>
      <c r="P38" s="30"/>
      <c r="Q38" s="30"/>
      <c r="R38" s="30"/>
      <c r="S38" s="30"/>
      <c r="T38" s="30"/>
    </row>
    <row r="39" spans="1:22" x14ac:dyDescent="0.15">
      <c r="N39" s="31" t="s">
        <v>16</v>
      </c>
    </row>
  </sheetData>
  <mergeCells count="20">
    <mergeCell ref="B15:M25"/>
    <mergeCell ref="L3:M3"/>
    <mergeCell ref="Q3:R3"/>
    <mergeCell ref="S3:T3"/>
    <mergeCell ref="U3:V3"/>
    <mergeCell ref="O3:P3"/>
    <mergeCell ref="B3:C3"/>
    <mergeCell ref="D3:E3"/>
    <mergeCell ref="F3:G3"/>
    <mergeCell ref="H3:I3"/>
    <mergeCell ref="J3:K3"/>
    <mergeCell ref="Q16:R16"/>
    <mergeCell ref="S16:T16"/>
    <mergeCell ref="U16:V16"/>
    <mergeCell ref="W16:X16"/>
    <mergeCell ref="O29:P29"/>
    <mergeCell ref="Q29:R29"/>
    <mergeCell ref="S29:T29"/>
    <mergeCell ref="U29:V29"/>
    <mergeCell ref="O16:P16"/>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2" manualBreakCount="2">
    <brk id="13" max="1048575" man="1"/>
    <brk id="24"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zoomScale="120" zoomScaleNormal="120" zoomScaleSheetLayoutView="75" workbookViewId="0">
      <selection activeCell="J8" sqref="J8"/>
    </sheetView>
  </sheetViews>
  <sheetFormatPr defaultRowHeight="20.25" customHeight="1" x14ac:dyDescent="0.15"/>
  <cols>
    <col min="1" max="1" width="26.5" bestFit="1" customWidth="1"/>
    <col min="2" max="2" width="18" bestFit="1" customWidth="1"/>
    <col min="3" max="3" width="24.875" customWidth="1"/>
    <col min="4" max="11" width="8.5" customWidth="1"/>
  </cols>
  <sheetData>
    <row r="1" spans="1:14" ht="20.25" customHeight="1" x14ac:dyDescent="0.15">
      <c r="A1" s="158" t="s">
        <v>740</v>
      </c>
      <c r="B1" s="159"/>
      <c r="C1" s="159"/>
      <c r="D1" s="159"/>
      <c r="E1" s="159"/>
      <c r="F1" s="159"/>
      <c r="G1" s="159"/>
      <c r="H1" s="159"/>
      <c r="I1" s="159"/>
      <c r="J1" s="159"/>
      <c r="K1" s="159"/>
    </row>
    <row r="2" spans="1:14" s="166" customFormat="1" ht="20.25" customHeight="1" x14ac:dyDescent="0.15">
      <c r="A2" s="160"/>
      <c r="B2" s="161"/>
      <c r="C2" s="162"/>
      <c r="D2" s="163">
        <v>52</v>
      </c>
      <c r="E2" s="163"/>
      <c r="F2" s="164">
        <f>D2-1</f>
        <v>51</v>
      </c>
      <c r="G2" s="165"/>
      <c r="H2" s="164">
        <f>F2-1</f>
        <v>50</v>
      </c>
      <c r="I2" s="165"/>
      <c r="J2" s="164">
        <f>H2-1</f>
        <v>49</v>
      </c>
      <c r="K2" s="165"/>
    </row>
    <row r="3" spans="1:14" s="8" customFormat="1" ht="20.25" customHeight="1" x14ac:dyDescent="0.15">
      <c r="A3" s="167" t="s">
        <v>741</v>
      </c>
      <c r="B3" s="167" t="s">
        <v>742</v>
      </c>
      <c r="C3" s="167" t="s">
        <v>743</v>
      </c>
      <c r="D3" s="167" t="s">
        <v>744</v>
      </c>
      <c r="E3" s="167" t="s">
        <v>745</v>
      </c>
      <c r="F3" s="167" t="s">
        <v>744</v>
      </c>
      <c r="G3" s="167" t="s">
        <v>745</v>
      </c>
      <c r="H3" s="167" t="s">
        <v>744</v>
      </c>
      <c r="I3" s="167" t="s">
        <v>745</v>
      </c>
      <c r="J3" s="167" t="s">
        <v>744</v>
      </c>
      <c r="K3" s="167" t="s">
        <v>745</v>
      </c>
      <c r="L3" s="100"/>
      <c r="M3" s="100"/>
    </row>
    <row r="4" spans="1:14" ht="20.25" customHeight="1" x14ac:dyDescent="0.15">
      <c r="A4" s="168" t="s">
        <v>71</v>
      </c>
      <c r="B4" s="169" t="s">
        <v>746</v>
      </c>
      <c r="C4" s="169" t="s">
        <v>747</v>
      </c>
      <c r="D4" s="170">
        <v>87.15</v>
      </c>
      <c r="E4" s="171">
        <v>3573</v>
      </c>
      <c r="F4" s="170">
        <v>55.63</v>
      </c>
      <c r="G4" s="170">
        <v>2281</v>
      </c>
      <c r="H4" s="170">
        <v>17.170000000000002</v>
      </c>
      <c r="I4" s="170">
        <v>704</v>
      </c>
      <c r="J4" s="170">
        <v>5.66</v>
      </c>
      <c r="K4" s="170">
        <v>232</v>
      </c>
      <c r="L4" s="172"/>
      <c r="M4" s="100"/>
      <c r="N4" s="100"/>
    </row>
    <row r="5" spans="1:14" ht="20.25" customHeight="1" x14ac:dyDescent="0.15">
      <c r="A5" s="168" t="s">
        <v>75</v>
      </c>
      <c r="B5" s="169" t="s">
        <v>748</v>
      </c>
      <c r="C5" s="169" t="s">
        <v>76</v>
      </c>
      <c r="D5" s="170">
        <v>0.21</v>
      </c>
      <c r="E5" s="170">
        <v>5</v>
      </c>
      <c r="F5" s="170">
        <v>0.13</v>
      </c>
      <c r="G5" s="170">
        <v>3</v>
      </c>
      <c r="H5" s="170">
        <v>0.04</v>
      </c>
      <c r="I5" s="170">
        <v>1</v>
      </c>
      <c r="J5" s="170">
        <v>0.04</v>
      </c>
      <c r="K5" s="170">
        <v>1</v>
      </c>
    </row>
    <row r="6" spans="1:14" ht="20.25" customHeight="1" x14ac:dyDescent="0.15">
      <c r="A6" s="168" t="s">
        <v>77</v>
      </c>
      <c r="B6" s="169" t="s">
        <v>748</v>
      </c>
      <c r="C6" s="169" t="s">
        <v>76</v>
      </c>
      <c r="D6" s="170">
        <v>0.17</v>
      </c>
      <c r="E6" s="170">
        <v>4</v>
      </c>
      <c r="F6" s="170">
        <v>0.21</v>
      </c>
      <c r="G6" s="170">
        <v>5</v>
      </c>
      <c r="H6" s="170">
        <v>0.38</v>
      </c>
      <c r="I6" s="170">
        <v>9</v>
      </c>
      <c r="J6" s="170">
        <v>0.17</v>
      </c>
      <c r="K6" s="170">
        <v>4</v>
      </c>
    </row>
    <row r="7" spans="1:14" ht="20.25" customHeight="1" x14ac:dyDescent="0.15">
      <c r="A7" s="168" t="s">
        <v>78</v>
      </c>
      <c r="B7" s="169" t="s">
        <v>748</v>
      </c>
      <c r="C7" s="169" t="s">
        <v>76</v>
      </c>
      <c r="D7" s="170">
        <v>0.57999999999999996</v>
      </c>
      <c r="E7" s="170">
        <v>14</v>
      </c>
      <c r="F7" s="170">
        <v>0.67</v>
      </c>
      <c r="G7" s="170">
        <v>16</v>
      </c>
      <c r="H7" s="170">
        <v>0.71</v>
      </c>
      <c r="I7" s="170">
        <v>17</v>
      </c>
      <c r="J7" s="170">
        <v>0.38</v>
      </c>
      <c r="K7" s="170">
        <v>9</v>
      </c>
    </row>
    <row r="8" spans="1:14" ht="20.25" customHeight="1" x14ac:dyDescent="0.15">
      <c r="A8" s="168" t="s">
        <v>79</v>
      </c>
      <c r="B8" s="169" t="s">
        <v>749</v>
      </c>
      <c r="C8" s="169" t="s">
        <v>76</v>
      </c>
      <c r="D8" s="170">
        <v>4.46</v>
      </c>
      <c r="E8" s="170">
        <v>107</v>
      </c>
      <c r="F8" s="170">
        <v>2.67</v>
      </c>
      <c r="G8" s="170">
        <v>64</v>
      </c>
      <c r="H8" s="170">
        <v>2.58</v>
      </c>
      <c r="I8" s="170">
        <v>62</v>
      </c>
      <c r="J8" s="170">
        <v>2.67</v>
      </c>
      <c r="K8" s="170">
        <v>64</v>
      </c>
    </row>
    <row r="9" spans="1:14" ht="20.25" customHeight="1" x14ac:dyDescent="0.15">
      <c r="A9" s="168" t="s">
        <v>80</v>
      </c>
      <c r="B9" s="169" t="s">
        <v>748</v>
      </c>
      <c r="C9" s="169" t="s">
        <v>76</v>
      </c>
      <c r="D9" s="170">
        <v>0.13</v>
      </c>
      <c r="E9" s="170">
        <v>3</v>
      </c>
      <c r="F9" s="170">
        <v>0.13</v>
      </c>
      <c r="G9" s="170">
        <v>3</v>
      </c>
      <c r="H9" s="170">
        <v>0.38</v>
      </c>
      <c r="I9" s="170">
        <v>9</v>
      </c>
      <c r="J9" s="173">
        <v>0.5</v>
      </c>
      <c r="K9" s="170">
        <v>12</v>
      </c>
    </row>
    <row r="10" spans="1:14" ht="20.25" customHeight="1" x14ac:dyDescent="0.15">
      <c r="A10" s="168" t="s">
        <v>81</v>
      </c>
      <c r="B10" s="169" t="s">
        <v>748</v>
      </c>
      <c r="C10" s="169" t="s">
        <v>750</v>
      </c>
      <c r="D10" s="170">
        <v>1.21</v>
      </c>
      <c r="E10" s="170">
        <v>29</v>
      </c>
      <c r="F10" s="170">
        <v>1.25</v>
      </c>
      <c r="G10" s="170">
        <v>30</v>
      </c>
      <c r="H10" s="170">
        <v>1.25</v>
      </c>
      <c r="I10" s="170">
        <v>30</v>
      </c>
      <c r="J10" s="170">
        <v>2.13</v>
      </c>
      <c r="K10" s="170">
        <v>51</v>
      </c>
    </row>
    <row r="11" spans="1:14" ht="20.25" customHeight="1" x14ac:dyDescent="0.15">
      <c r="A11" s="168" t="s">
        <v>82</v>
      </c>
      <c r="B11" s="169" t="s">
        <v>748</v>
      </c>
      <c r="C11" s="169" t="s">
        <v>76</v>
      </c>
      <c r="D11" s="173">
        <v>0.5</v>
      </c>
      <c r="E11" s="170">
        <v>12</v>
      </c>
      <c r="F11" s="170">
        <v>0.57999999999999996</v>
      </c>
      <c r="G11" s="170">
        <v>14</v>
      </c>
      <c r="H11" s="170">
        <v>0.38</v>
      </c>
      <c r="I11" s="170">
        <v>9</v>
      </c>
      <c r="J11" s="170">
        <v>0.42</v>
      </c>
      <c r="K11" s="170">
        <v>10</v>
      </c>
    </row>
    <row r="12" spans="1:14" ht="20.25" customHeight="1" x14ac:dyDescent="0.15">
      <c r="A12" s="168" t="s">
        <v>83</v>
      </c>
      <c r="B12" s="169" t="s">
        <v>748</v>
      </c>
      <c r="C12" s="169" t="s">
        <v>76</v>
      </c>
      <c r="D12" s="170">
        <v>0.08</v>
      </c>
      <c r="E12" s="170">
        <v>2</v>
      </c>
      <c r="F12" s="170">
        <v>0.17</v>
      </c>
      <c r="G12" s="170">
        <v>4</v>
      </c>
      <c r="H12" s="170">
        <v>0.28999999999999998</v>
      </c>
      <c r="I12" s="170">
        <v>7</v>
      </c>
      <c r="J12" s="170">
        <v>0.28999999999999998</v>
      </c>
      <c r="K12" s="170">
        <v>7</v>
      </c>
    </row>
    <row r="13" spans="1:14" ht="20.25" customHeight="1" x14ac:dyDescent="0.15">
      <c r="A13" s="168" t="s">
        <v>84</v>
      </c>
      <c r="B13" s="169" t="s">
        <v>76</v>
      </c>
      <c r="C13" s="169" t="s">
        <v>76</v>
      </c>
      <c r="D13" s="170" t="s">
        <v>76</v>
      </c>
      <c r="E13" s="170" t="s">
        <v>76</v>
      </c>
      <c r="F13" s="170" t="s">
        <v>76</v>
      </c>
      <c r="G13" s="170" t="s">
        <v>76</v>
      </c>
      <c r="H13" s="170" t="s">
        <v>76</v>
      </c>
      <c r="I13" s="170" t="s">
        <v>76</v>
      </c>
      <c r="J13" s="170" t="s">
        <v>76</v>
      </c>
      <c r="K13" s="170" t="s">
        <v>76</v>
      </c>
    </row>
    <row r="14" spans="1:14" ht="20.25" customHeight="1" x14ac:dyDescent="0.15">
      <c r="A14" s="168" t="s">
        <v>751</v>
      </c>
      <c r="B14" s="169" t="s">
        <v>748</v>
      </c>
      <c r="C14" s="169" t="s">
        <v>76</v>
      </c>
      <c r="D14" s="170">
        <v>0.08</v>
      </c>
      <c r="E14" s="170">
        <v>2</v>
      </c>
      <c r="F14" s="170">
        <v>0.08</v>
      </c>
      <c r="G14" s="170">
        <v>2</v>
      </c>
      <c r="H14" s="170" t="s">
        <v>76</v>
      </c>
      <c r="I14" s="170" t="s">
        <v>76</v>
      </c>
      <c r="J14" s="170" t="s">
        <v>76</v>
      </c>
      <c r="K14" s="170" t="s">
        <v>76</v>
      </c>
    </row>
    <row r="15" spans="1:14" ht="20.25" customHeight="1" x14ac:dyDescent="0.15">
      <c r="A15" s="168" t="s">
        <v>90</v>
      </c>
      <c r="B15" s="169" t="s">
        <v>76</v>
      </c>
      <c r="C15" s="169" t="s">
        <v>76</v>
      </c>
      <c r="D15" s="170" t="s">
        <v>76</v>
      </c>
      <c r="E15" s="170" t="s">
        <v>76</v>
      </c>
      <c r="F15" s="170" t="s">
        <v>76</v>
      </c>
      <c r="G15" s="170" t="s">
        <v>76</v>
      </c>
      <c r="H15" s="170" t="s">
        <v>76</v>
      </c>
      <c r="I15" s="170" t="s">
        <v>76</v>
      </c>
      <c r="J15" s="170" t="s">
        <v>76</v>
      </c>
      <c r="K15" s="170" t="s">
        <v>76</v>
      </c>
    </row>
    <row r="16" spans="1:14" ht="20.25" customHeight="1" x14ac:dyDescent="0.15">
      <c r="A16" s="168" t="s">
        <v>91</v>
      </c>
      <c r="B16" s="169" t="s">
        <v>748</v>
      </c>
      <c r="C16" s="169" t="s">
        <v>750</v>
      </c>
      <c r="D16" s="170">
        <v>3.89</v>
      </c>
      <c r="E16" s="170">
        <v>35</v>
      </c>
      <c r="F16" s="170">
        <v>4.8899999999999997</v>
      </c>
      <c r="G16" s="170">
        <v>44</v>
      </c>
      <c r="H16" s="170">
        <v>3.11</v>
      </c>
      <c r="I16" s="170">
        <v>28</v>
      </c>
      <c r="J16" s="170">
        <v>2.33</v>
      </c>
      <c r="K16" s="170">
        <v>21</v>
      </c>
    </row>
    <row r="17" spans="1:13" ht="20.25" customHeight="1" x14ac:dyDescent="0.15">
      <c r="A17" s="174" t="s">
        <v>108</v>
      </c>
      <c r="B17" s="175" t="s">
        <v>76</v>
      </c>
      <c r="C17" s="175" t="s">
        <v>76</v>
      </c>
      <c r="D17" s="176" t="s">
        <v>76</v>
      </c>
      <c r="E17" s="176" t="s">
        <v>76</v>
      </c>
      <c r="F17" s="177">
        <v>0.1</v>
      </c>
      <c r="G17" s="176">
        <v>1</v>
      </c>
      <c r="H17" s="176" t="s">
        <v>76</v>
      </c>
      <c r="I17" s="176" t="s">
        <v>76</v>
      </c>
      <c r="J17" s="176" t="s">
        <v>76</v>
      </c>
      <c r="K17" s="176" t="s">
        <v>76</v>
      </c>
    </row>
    <row r="18" spans="1:13" ht="20.25" customHeight="1" x14ac:dyDescent="0.15">
      <c r="A18" s="178" t="s">
        <v>109</v>
      </c>
      <c r="B18" s="179" t="s">
        <v>76</v>
      </c>
      <c r="C18" s="179" t="s">
        <v>76</v>
      </c>
      <c r="D18" s="180" t="s">
        <v>76</v>
      </c>
      <c r="E18" s="181" t="s">
        <v>76</v>
      </c>
      <c r="F18" s="180" t="s">
        <v>76</v>
      </c>
      <c r="G18" s="181" t="s">
        <v>76</v>
      </c>
      <c r="H18" s="180" t="s">
        <v>76</v>
      </c>
      <c r="I18" s="181" t="s">
        <v>76</v>
      </c>
      <c r="J18" s="180" t="s">
        <v>76</v>
      </c>
      <c r="K18" s="181" t="s">
        <v>76</v>
      </c>
    </row>
    <row r="19" spans="1:13" ht="20.25" customHeight="1" x14ac:dyDescent="0.15">
      <c r="A19" s="178" t="s">
        <v>110</v>
      </c>
      <c r="B19" s="179" t="s">
        <v>748</v>
      </c>
      <c r="C19" s="182" t="s">
        <v>76</v>
      </c>
      <c r="D19" s="180">
        <v>0.8</v>
      </c>
      <c r="E19" s="181">
        <v>8</v>
      </c>
      <c r="F19" s="180">
        <v>0.9</v>
      </c>
      <c r="G19" s="181">
        <v>9</v>
      </c>
      <c r="H19" s="180">
        <v>0.4</v>
      </c>
      <c r="I19" s="181">
        <v>4</v>
      </c>
      <c r="J19" s="180">
        <v>1.4</v>
      </c>
      <c r="K19" s="181">
        <v>14</v>
      </c>
    </row>
    <row r="20" spans="1:13" ht="20.25" customHeight="1" x14ac:dyDescent="0.15">
      <c r="A20" s="183" t="s">
        <v>111</v>
      </c>
      <c r="B20" s="184" t="s">
        <v>76</v>
      </c>
      <c r="C20" s="179" t="s">
        <v>76</v>
      </c>
      <c r="D20" s="181" t="s">
        <v>76</v>
      </c>
      <c r="E20" s="181" t="s">
        <v>76</v>
      </c>
      <c r="F20" s="181" t="s">
        <v>76</v>
      </c>
      <c r="G20" s="181" t="s">
        <v>76</v>
      </c>
      <c r="H20" s="181" t="s">
        <v>76</v>
      </c>
      <c r="I20" s="181" t="s">
        <v>76</v>
      </c>
      <c r="J20" s="181" t="s">
        <v>76</v>
      </c>
      <c r="K20" s="181" t="s">
        <v>76</v>
      </c>
    </row>
    <row r="21" spans="1:13" ht="20.25" customHeight="1" x14ac:dyDescent="0.15">
      <c r="A21" s="178" t="s">
        <v>112</v>
      </c>
      <c r="B21" s="185" t="s">
        <v>76</v>
      </c>
      <c r="C21" s="179" t="s">
        <v>76</v>
      </c>
      <c r="D21" s="181" t="s">
        <v>76</v>
      </c>
      <c r="E21" s="181" t="s">
        <v>76</v>
      </c>
      <c r="F21" s="181" t="s">
        <v>76</v>
      </c>
      <c r="G21" s="181" t="s">
        <v>76</v>
      </c>
      <c r="H21" s="181" t="s">
        <v>76</v>
      </c>
      <c r="I21" s="181" t="s">
        <v>76</v>
      </c>
      <c r="J21" s="181" t="s">
        <v>76</v>
      </c>
      <c r="K21" s="181" t="s">
        <v>76</v>
      </c>
    </row>
    <row r="22" spans="1:13" ht="20.25" customHeight="1" x14ac:dyDescent="0.15">
      <c r="A22" s="178" t="s">
        <v>74</v>
      </c>
      <c r="B22" s="179" t="s">
        <v>76</v>
      </c>
      <c r="C22" s="179" t="s">
        <v>76</v>
      </c>
      <c r="D22" s="180">
        <v>10.050000000000001</v>
      </c>
      <c r="E22" s="181">
        <v>412</v>
      </c>
      <c r="F22" s="180">
        <v>8.9499999999999993</v>
      </c>
      <c r="G22" s="181">
        <v>367</v>
      </c>
      <c r="H22" s="180">
        <v>6.1</v>
      </c>
      <c r="I22" s="181">
        <v>250</v>
      </c>
      <c r="J22" s="180">
        <v>6</v>
      </c>
      <c r="K22" s="181">
        <v>246</v>
      </c>
      <c r="L22" s="172"/>
      <c r="M22" s="100"/>
    </row>
    <row r="23" spans="1:13" ht="18" customHeight="1" x14ac:dyDescent="0.15">
      <c r="A23" s="186"/>
      <c r="B23" s="187"/>
      <c r="C23" s="187"/>
      <c r="D23" s="188"/>
      <c r="E23" s="189"/>
      <c r="F23" s="188"/>
      <c r="G23" s="188" t="s">
        <v>752</v>
      </c>
      <c r="H23" s="190"/>
      <c r="I23" s="189"/>
      <c r="J23" s="189"/>
      <c r="K23" s="189"/>
      <c r="L23" s="100"/>
      <c r="M23" s="100"/>
    </row>
  </sheetData>
  <mergeCells count="5">
    <mergeCell ref="A1:K1"/>
    <mergeCell ref="D2:E2"/>
    <mergeCell ref="F2:G2"/>
    <mergeCell ref="H2:I2"/>
    <mergeCell ref="J2:K2"/>
  </mergeCells>
  <phoneticPr fontId="2"/>
  <printOptions horizontalCentered="1" verticalCentered="1"/>
  <pageMargins left="0.25" right="0.25" top="0.75" bottom="0.75" header="0.3" footer="0.3"/>
  <pageSetup paperSize="9"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zoomScaleNormal="100" zoomScaleSheetLayoutView="100" workbookViewId="0">
      <selection activeCell="V39" sqref="V39"/>
    </sheetView>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7"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2025年01月08日作成</v>
      </c>
      <c r="C2" s="1"/>
      <c r="D2" s="1"/>
      <c r="E2" s="1"/>
      <c r="F2" s="1"/>
      <c r="G2" s="1"/>
      <c r="H2" s="1"/>
      <c r="I2" s="1"/>
      <c r="J2" s="1"/>
      <c r="K2" s="1"/>
      <c r="L2" s="1"/>
      <c r="M2" s="1"/>
      <c r="N2" s="2" t="e">
        <f>$A2</f>
        <v>#REF!</v>
      </c>
      <c r="O2" s="1"/>
      <c r="P2" s="1"/>
      <c r="Q2" s="1"/>
      <c r="R2" s="1"/>
      <c r="S2" s="1"/>
      <c r="T2" s="1"/>
      <c r="U2" s="1"/>
      <c r="V2" s="1"/>
      <c r="W2" s="1"/>
      <c r="X2" s="1"/>
      <c r="Y2" s="1"/>
      <c r="Z2" s="1"/>
      <c r="AA2" s="99"/>
      <c r="AB2" s="5"/>
      <c r="AC2" s="100"/>
      <c r="AD2" s="5"/>
      <c r="AE2" s="5"/>
      <c r="AF2" s="5"/>
      <c r="AG2" s="5"/>
      <c r="AH2" s="5"/>
      <c r="AI2" s="5"/>
      <c r="AJ2" s="5"/>
      <c r="AK2" s="5"/>
      <c r="AL2" s="5"/>
      <c r="AM2" s="5"/>
      <c r="AN2" s="99"/>
      <c r="AO2" s="5"/>
      <c r="AP2" s="5"/>
      <c r="AQ2" s="5"/>
      <c r="AR2" s="5"/>
      <c r="AS2" s="5"/>
      <c r="AT2" s="5"/>
      <c r="AU2" s="100"/>
      <c r="AV2" s="100"/>
    </row>
    <row r="3" spans="1:48" x14ac:dyDescent="0.15">
      <c r="A3" s="3"/>
      <c r="B3" s="122" t="str">
        <f>S095TW00K県別貼付シート!B3</f>
        <v>インフルエンザ</v>
      </c>
      <c r="C3" s="120"/>
      <c r="D3" s="119" t="str">
        <f>S095TW00K県別貼付シート!D3</f>
        <v>ＲＳウイルス感染症</v>
      </c>
      <c r="E3" s="119"/>
      <c r="F3" s="119" t="str">
        <f>S095TW00K県別貼付シート!F3</f>
        <v>咽頭結膜熱</v>
      </c>
      <c r="G3" s="119"/>
      <c r="H3" s="119" t="str">
        <f>S095TW00K県別貼付シート!H3</f>
        <v>Ａ群溶血性レンサ球菌咽頭炎</v>
      </c>
      <c r="I3" s="119"/>
      <c r="J3" s="119" t="str">
        <f>S095TW00K県別貼付シート!J3</f>
        <v>感染性胃腸炎</v>
      </c>
      <c r="K3" s="119"/>
      <c r="L3" s="119" t="str">
        <f>S095TW00K県別貼付シート!L3</f>
        <v>水痘</v>
      </c>
      <c r="M3" s="119"/>
      <c r="N3" s="15"/>
      <c r="O3" s="122" t="str">
        <f>S095TW00K県別貼付シート!N3</f>
        <v>手足口病</v>
      </c>
      <c r="P3" s="120"/>
      <c r="Q3" s="119" t="str">
        <f>S095TW00K県別貼付シート!P3</f>
        <v>伝染性紅斑</v>
      </c>
      <c r="R3" s="119"/>
      <c r="S3" s="119" t="str">
        <f>S095TW00K県別貼付シート!R3</f>
        <v>突発性発しん</v>
      </c>
      <c r="T3" s="119"/>
      <c r="U3" s="119" t="str">
        <f>S095TW00K県別貼付シート!$X$3</f>
        <v>ヘルパンギーナ</v>
      </c>
      <c r="V3" s="119"/>
      <c r="W3" s="119"/>
      <c r="X3" s="119"/>
      <c r="Y3" s="120"/>
      <c r="Z3" s="120"/>
      <c r="AA3" s="6"/>
      <c r="AB3" s="6"/>
      <c r="AC3" s="6"/>
      <c r="AD3" s="6"/>
      <c r="AE3" s="6"/>
      <c r="AF3" s="6"/>
      <c r="AG3" s="6"/>
      <c r="AH3" s="6"/>
      <c r="AI3" s="6"/>
      <c r="AJ3" s="6"/>
      <c r="AK3" s="6"/>
      <c r="AL3" s="6"/>
      <c r="AM3" s="6"/>
      <c r="AN3" s="6"/>
      <c r="AO3" s="120"/>
      <c r="AP3" s="120"/>
      <c r="AQ3" s="120"/>
      <c r="AR3" s="120"/>
      <c r="AS3" s="121"/>
      <c r="AT3" s="121"/>
      <c r="AU3" s="120"/>
      <c r="AV3" s="120"/>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317812</v>
      </c>
      <c r="C5" s="9">
        <f>S095TW00K県別貼付シート!C5</f>
        <v>64.39</v>
      </c>
      <c r="D5" s="9">
        <f>S095TW00K県別貼付シート!D5</f>
        <v>1272</v>
      </c>
      <c r="E5" s="9">
        <f>S095TW00K県別貼付シート!E5</f>
        <v>0.41</v>
      </c>
      <c r="F5" s="9">
        <f>S095TW00K県別貼付シート!F5</f>
        <v>1358</v>
      </c>
      <c r="G5" s="9">
        <f>S095TW00K県別貼付シート!G5</f>
        <v>0.43</v>
      </c>
      <c r="H5" s="9">
        <f>S095TW00K県別貼付シート!H5</f>
        <v>7466</v>
      </c>
      <c r="I5" s="9">
        <f>S095TW00K県別貼付シート!I5</f>
        <v>2.38</v>
      </c>
      <c r="J5" s="9">
        <f>S095TW00K県別貼付シート!J5</f>
        <v>15660</v>
      </c>
      <c r="K5" s="9">
        <f>S095TW00K県別貼付シート!K5</f>
        <v>5</v>
      </c>
      <c r="L5" s="9">
        <f>S095TW00K県別貼付シート!L5</f>
        <v>840</v>
      </c>
      <c r="M5" s="9">
        <f>S095TW00K県別貼付シート!M5</f>
        <v>0.27</v>
      </c>
      <c r="N5" s="18" t="str">
        <f>$A$5</f>
        <v>全国総数</v>
      </c>
      <c r="O5" s="17">
        <f>S095TW00K県別貼付シート!N5</f>
        <v>1692</v>
      </c>
      <c r="P5" s="9">
        <f>S095TW00K県別貼付シート!O5</f>
        <v>0.54</v>
      </c>
      <c r="Q5" s="9">
        <f>S095TW00K県別貼付シート!P5</f>
        <v>2643</v>
      </c>
      <c r="R5" s="9">
        <f>S095TW00K県別貼付シート!Q5</f>
        <v>0.84</v>
      </c>
      <c r="S5" s="9">
        <f>S095TW00K県別貼付シート!R5</f>
        <v>678</v>
      </c>
      <c r="T5" s="9">
        <f>S095TW00K県別貼付シート!S5</f>
        <v>0.22</v>
      </c>
      <c r="U5" s="9">
        <f>S095TW00K県別貼付シート!T5</f>
        <v>0</v>
      </c>
      <c r="V5" s="9">
        <f>S095TW00K県別貼付シート!U5</f>
        <v>0</v>
      </c>
      <c r="W5" s="9">
        <f>S095TW00K県別貼付シート!V5</f>
        <v>0</v>
      </c>
      <c r="X5" s="9">
        <f>S095TW00K県別貼付シート!W5</f>
        <v>0</v>
      </c>
      <c r="Y5" s="6">
        <f>S095TW00K県別貼付シート!X5</f>
        <v>62</v>
      </c>
      <c r="Z5" s="6">
        <f>S095TW00K県別貼付シート!Y5</f>
        <v>0.02</v>
      </c>
      <c r="AA5" s="101"/>
      <c r="AB5" s="6"/>
      <c r="AC5" s="6"/>
      <c r="AD5" s="6"/>
      <c r="AE5" s="54"/>
      <c r="AF5" s="6"/>
      <c r="AG5" s="6"/>
      <c r="AH5" s="6"/>
      <c r="AI5" s="6"/>
      <c r="AJ5" s="6"/>
      <c r="AK5" s="6"/>
      <c r="AL5" s="6"/>
      <c r="AM5" s="6"/>
      <c r="AN5" s="101"/>
      <c r="AO5" s="6"/>
      <c r="AP5" s="6"/>
      <c r="AQ5" s="6"/>
      <c r="AR5" s="6"/>
      <c r="AS5" s="6"/>
      <c r="AT5" s="6"/>
      <c r="AU5" s="6"/>
      <c r="AV5" s="6"/>
    </row>
    <row r="6" spans="1:48" x14ac:dyDescent="0.15">
      <c r="A6" s="11" t="str">
        <f>S095TW00K県別貼付シート!A24</f>
        <v>山梨県</v>
      </c>
      <c r="B6" s="12">
        <f>S095TW00K県別貼付シート!B24</f>
        <v>3573</v>
      </c>
      <c r="C6" s="59">
        <f>S095TW00K県別貼付シート!C24</f>
        <v>87.15</v>
      </c>
      <c r="D6" s="12">
        <f>S095TW00K県別貼付シート!D24</f>
        <v>5</v>
      </c>
      <c r="E6" s="59">
        <f>S095TW00K県別貼付シート!E24</f>
        <v>0.21</v>
      </c>
      <c r="F6" s="12">
        <f>S095TW00K県別貼付シート!F24</f>
        <v>4</v>
      </c>
      <c r="G6" s="59">
        <f>S095TW00K県別貼付シート!G24</f>
        <v>0.17</v>
      </c>
      <c r="H6" s="12">
        <f>S095TW00K県別貼付シート!H24</f>
        <v>14</v>
      </c>
      <c r="I6" s="59">
        <f>S095TW00K県別貼付シート!I24</f>
        <v>0.57999999999999996</v>
      </c>
      <c r="J6" s="12">
        <f>S095TW00K県別貼付シート!J24</f>
        <v>107</v>
      </c>
      <c r="K6" s="59">
        <f>S095TW00K県別貼付シート!K24</f>
        <v>4.46</v>
      </c>
      <c r="L6" s="12">
        <f>S095TW00K県別貼付シート!L24</f>
        <v>3</v>
      </c>
      <c r="M6" s="59">
        <f>S095TW00K県別貼付シート!M24</f>
        <v>0.13</v>
      </c>
      <c r="N6" s="11" t="str">
        <f>$A6</f>
        <v>山梨県</v>
      </c>
      <c r="O6" s="12">
        <f>S095TW00K県別貼付シート!N24</f>
        <v>29</v>
      </c>
      <c r="P6" s="59">
        <f>S095TW00K県別貼付シート!O24</f>
        <v>1.21</v>
      </c>
      <c r="Q6" s="12">
        <f>S095TW00K県別貼付シート!P24</f>
        <v>12</v>
      </c>
      <c r="R6" s="59">
        <f>S095TW00K県別貼付シート!Q24</f>
        <v>0.5</v>
      </c>
      <c r="S6" s="12">
        <f>S095TW00K県別貼付シート!R24</f>
        <v>2</v>
      </c>
      <c r="T6" s="59">
        <f>S095TW00K県別貼付シート!S24</f>
        <v>0.08</v>
      </c>
      <c r="U6" s="12" t="str">
        <f>S095TW00K県別貼付シート!$X$24</f>
        <v>-</v>
      </c>
      <c r="V6" s="59" t="str">
        <f>S095TW00K県別貼付シート!$Y$24</f>
        <v>-</v>
      </c>
      <c r="W6" s="12"/>
      <c r="X6" s="12"/>
      <c r="Y6" s="6"/>
      <c r="Z6" s="95"/>
      <c r="AA6" s="5"/>
      <c r="AB6" s="6"/>
      <c r="AC6" s="54"/>
      <c r="AD6" s="6"/>
      <c r="AE6" s="95"/>
      <c r="AF6" s="6"/>
      <c r="AG6" s="95"/>
      <c r="AH6" s="6"/>
      <c r="AI6" s="95"/>
      <c r="AJ6" s="6"/>
      <c r="AK6" s="95"/>
      <c r="AL6" s="6"/>
      <c r="AM6" s="95"/>
      <c r="AN6" s="5"/>
      <c r="AO6" s="6"/>
      <c r="AP6" s="95"/>
      <c r="AQ6" s="6"/>
      <c r="AR6" s="6"/>
      <c r="AS6" s="6"/>
      <c r="AT6" s="95"/>
      <c r="AU6" s="6"/>
      <c r="AV6" s="95"/>
    </row>
    <row r="7" spans="1:48" x14ac:dyDescent="0.15">
      <c r="A7" s="3"/>
      <c r="B7" s="4"/>
      <c r="C7" s="72"/>
      <c r="D7" s="4"/>
      <c r="E7" s="60"/>
      <c r="F7" s="4"/>
      <c r="G7" s="60"/>
      <c r="H7" s="4"/>
      <c r="I7" s="60"/>
      <c r="J7" s="4"/>
      <c r="K7" s="60"/>
      <c r="L7" s="4"/>
      <c r="M7" s="60"/>
      <c r="N7" s="3"/>
      <c r="O7" s="73"/>
      <c r="P7" s="69"/>
      <c r="Q7" s="73"/>
      <c r="R7" s="69"/>
      <c r="S7" s="73"/>
      <c r="T7" s="69"/>
      <c r="U7" s="4"/>
      <c r="V7" s="61"/>
      <c r="W7" s="4"/>
      <c r="X7" s="4"/>
      <c r="Y7" s="6"/>
      <c r="Z7" s="106"/>
      <c r="AA7" s="5"/>
      <c r="AB7" s="6"/>
      <c r="AC7" s="54"/>
      <c r="AD7" s="6"/>
      <c r="AE7" s="95"/>
      <c r="AF7" s="6"/>
      <c r="AG7" s="95"/>
      <c r="AH7" s="6"/>
      <c r="AI7" s="95"/>
      <c r="AJ7" s="6"/>
      <c r="AK7" s="6"/>
      <c r="AL7" s="6"/>
      <c r="AM7" s="95"/>
      <c r="AN7" s="5"/>
      <c r="AO7" s="6"/>
      <c r="AP7" s="95"/>
      <c r="AQ7" s="6"/>
      <c r="AR7" s="6"/>
      <c r="AS7" s="6"/>
      <c r="AT7" s="95"/>
      <c r="AU7" s="6"/>
      <c r="AV7" s="95"/>
    </row>
    <row r="8" spans="1:48" x14ac:dyDescent="0.15">
      <c r="A8" s="3" t="str">
        <f>設定!$A1</f>
        <v>中北</v>
      </c>
      <c r="B8" s="4">
        <f>VLOOKUP(設定!$B1,保健所別,B$15,FALSE)</f>
        <v>1626</v>
      </c>
      <c r="C8" s="112">
        <f>VLOOKUP(設定!$B1,保健所別,C$15,FALSE)</f>
        <v>125.08</v>
      </c>
      <c r="D8" s="73">
        <f>VLOOKUP(設定!$B1,保健所別,D$15,FALSE)</f>
        <v>3</v>
      </c>
      <c r="E8" s="69">
        <f>VLOOKUP(設定!$B1,保健所別,E$15,FALSE)</f>
        <v>0.38</v>
      </c>
      <c r="F8" s="73">
        <f>VLOOKUP(設定!$B1,保健所別,F$15,FALSE)</f>
        <v>3</v>
      </c>
      <c r="G8" s="69">
        <f>VLOOKUP(設定!$B1,保健所別,G$15,FALSE)</f>
        <v>0.38</v>
      </c>
      <c r="H8" s="73">
        <f>VLOOKUP(設定!$B1,保健所別,H$15,FALSE)</f>
        <v>8</v>
      </c>
      <c r="I8" s="69">
        <f>VLOOKUP(設定!$B1,保健所別,I$15,FALSE)</f>
        <v>1</v>
      </c>
      <c r="J8" s="73">
        <f>VLOOKUP(設定!$B1,保健所別,J$15,FALSE)</f>
        <v>11</v>
      </c>
      <c r="K8" s="69">
        <f>VLOOKUP(設定!$B1,保健所別,K$15,FALSE)</f>
        <v>1.38</v>
      </c>
      <c r="L8" s="73" t="str">
        <f>VLOOKUP(設定!$B1,保健所別,L$15,FALSE)</f>
        <v>-</v>
      </c>
      <c r="M8" s="69" t="str">
        <f>VLOOKUP(設定!$B1,保健所別,M$15,FALSE)</f>
        <v>-</v>
      </c>
      <c r="N8" s="35" t="str">
        <f t="shared" ref="N8:N13" si="0">$A8</f>
        <v>中北</v>
      </c>
      <c r="O8" s="73">
        <f>VLOOKUP(設定!$B1,保健所別,O$15,FALSE)</f>
        <v>3</v>
      </c>
      <c r="P8" s="69">
        <f>VLOOKUP(設定!$B1,保健所別,P$15,FALSE)</f>
        <v>0.38</v>
      </c>
      <c r="Q8" s="73">
        <f>VLOOKUP(設定!$B1,保健所別,Q$15,FALSE)</f>
        <v>1</v>
      </c>
      <c r="R8" s="69">
        <f>VLOOKUP(設定!$B1,保健所別,R$15,FALSE)</f>
        <v>0.13</v>
      </c>
      <c r="S8" s="73" t="str">
        <f>VLOOKUP(設定!$B1,保健所別,S$15,FALSE)</f>
        <v>-</v>
      </c>
      <c r="T8" s="69" t="str">
        <f>VLOOKUP(設定!$B1,保健所別,T$15,FALSE)</f>
        <v>-</v>
      </c>
      <c r="U8" s="4" t="str">
        <f>VLOOKUP(設定!$B$1,保健所別,$Y$15,FALSE)</f>
        <v>-</v>
      </c>
      <c r="V8" s="69" t="str">
        <f>VLOOKUP(設定!$B$1,保健所別,$Z$15,FALSE)</f>
        <v>-</v>
      </c>
      <c r="W8" s="4"/>
      <c r="X8" s="4"/>
      <c r="Y8" s="6"/>
      <c r="Z8" s="107"/>
      <c r="AA8" s="5"/>
      <c r="AB8" s="6"/>
      <c r="AC8" s="6"/>
      <c r="AD8" s="6"/>
      <c r="AE8" s="95"/>
      <c r="AF8" s="6"/>
      <c r="AG8" s="95"/>
      <c r="AH8" s="6"/>
      <c r="AI8" s="95"/>
      <c r="AJ8" s="6"/>
      <c r="AK8" s="6"/>
      <c r="AL8" s="6"/>
      <c r="AM8" s="95"/>
      <c r="AN8" s="5"/>
      <c r="AO8" s="6"/>
      <c r="AP8" s="95"/>
      <c r="AQ8" s="6"/>
      <c r="AR8" s="6"/>
      <c r="AS8" s="6"/>
      <c r="AT8" s="95"/>
      <c r="AU8" s="6"/>
      <c r="AV8" s="95"/>
    </row>
    <row r="9" spans="1:48" ht="13.35" hidden="1" customHeight="1" x14ac:dyDescent="0.15">
      <c r="A9" s="3" t="str">
        <f>設定!$A2</f>
        <v>中北峡北</v>
      </c>
      <c r="B9" s="4" t="e">
        <f>VLOOKUP(設定!$B2,保健所別,B$15,FALSE)</f>
        <v>#N/A</v>
      </c>
      <c r="C9" s="112" t="e">
        <f>VLOOKUP(設定!$B2,保健所別,C$15,FALSE)</f>
        <v>#N/A</v>
      </c>
      <c r="D9" s="73" t="e">
        <f>VLOOKUP(設定!$B2,保健所別,D$15,FALSE)</f>
        <v>#N/A</v>
      </c>
      <c r="E9" s="69" t="e">
        <f>VLOOKUP(設定!$B2,保健所別,E$15,FALSE)</f>
        <v>#N/A</v>
      </c>
      <c r="F9" s="73" t="e">
        <f>VLOOKUP(設定!$B2,保健所別,F$15,FALSE)</f>
        <v>#N/A</v>
      </c>
      <c r="G9" s="69" t="e">
        <f>VLOOKUP(設定!$B2,保健所別,G$15,FALSE)</f>
        <v>#N/A</v>
      </c>
      <c r="H9" s="73" t="e">
        <f>VLOOKUP(設定!$B2,保健所別,H$15,FALSE)</f>
        <v>#N/A</v>
      </c>
      <c r="I9" s="69" t="e">
        <f>VLOOKUP(設定!$B2,保健所別,I$15,FALSE)</f>
        <v>#N/A</v>
      </c>
      <c r="J9" s="73" t="e">
        <f>VLOOKUP(設定!$B2,保健所別,J$15,FALSE)</f>
        <v>#N/A</v>
      </c>
      <c r="K9" s="69" t="e">
        <f>VLOOKUP(設定!$B2,保健所別,K$15,FALSE)</f>
        <v>#N/A</v>
      </c>
      <c r="L9" s="73" t="e">
        <f>VLOOKUP(設定!$B2,保健所別,L$15,FALSE)</f>
        <v>#N/A</v>
      </c>
      <c r="M9" s="69" t="e">
        <f>VLOOKUP(設定!$B2,保健所別,M$15,FALSE)</f>
        <v>#N/A</v>
      </c>
      <c r="N9" s="35" t="str">
        <f t="shared" si="0"/>
        <v>中北峡北</v>
      </c>
      <c r="O9" s="73" t="e">
        <f>VLOOKUP(設定!$B2,保健所別,O$15,FALSE)</f>
        <v>#N/A</v>
      </c>
      <c r="P9" s="69" t="e">
        <f>VLOOKUP(設定!$B2,保健所別,P$15,FALSE)</f>
        <v>#N/A</v>
      </c>
      <c r="Q9" s="73" t="e">
        <f>VLOOKUP(設定!$B2,保健所別,Q$15,FALSE)</f>
        <v>#N/A</v>
      </c>
      <c r="R9" s="69" t="e">
        <f>VLOOKUP(設定!$B2,保健所別,R$15,FALSE)</f>
        <v>#N/A</v>
      </c>
      <c r="S9" s="73" t="e">
        <f>VLOOKUP(設定!$B2,保健所別,S$15,FALSE)</f>
        <v>#N/A</v>
      </c>
      <c r="T9" s="69" t="e">
        <f>VLOOKUP(設定!$B2,保健所別,T$15,FALSE)</f>
        <v>#N/A</v>
      </c>
      <c r="U9" s="4" t="e">
        <f>VLOOKUP(設定!$B2,保健所別,U$15,FALSE)</f>
        <v>#N/A</v>
      </c>
      <c r="V9" s="69" t="e">
        <f>VLOOKUP(設定!$B2,保健所別,V$15,FALSE)</f>
        <v>#N/A</v>
      </c>
      <c r="W9" s="4" t="e">
        <f>VLOOKUP(設定!$B2,保健所別,W$15,FALSE)</f>
        <v>#N/A</v>
      </c>
      <c r="X9" s="4" t="e">
        <f>VLOOKUP(設定!$B2,保健所別,X$15,FALSE)</f>
        <v>#N/A</v>
      </c>
      <c r="Y9" s="6" t="e">
        <f>VLOOKUP(設定!$B2,保健所別,Y$15,FALSE)</f>
        <v>#N/A</v>
      </c>
      <c r="Z9" s="107" t="e">
        <f>VLOOKUP(設定!$B2,保健所別,Z$15,FALSE)</f>
        <v>#N/A</v>
      </c>
      <c r="AA9" s="5"/>
      <c r="AB9" s="6"/>
      <c r="AC9" s="6"/>
      <c r="AD9" s="6"/>
      <c r="AE9" s="95"/>
      <c r="AF9" s="6"/>
      <c r="AG9" s="95"/>
      <c r="AH9" s="6"/>
      <c r="AI9" s="95"/>
      <c r="AJ9" s="6"/>
      <c r="AK9" s="6"/>
      <c r="AL9" s="6"/>
      <c r="AM9" s="95"/>
      <c r="AN9" s="5"/>
      <c r="AO9" s="6"/>
      <c r="AP9" s="95"/>
      <c r="AQ9" s="6"/>
      <c r="AR9" s="6"/>
      <c r="AS9" s="6"/>
      <c r="AT9" s="95"/>
      <c r="AU9" s="6"/>
      <c r="AV9" s="95"/>
    </row>
    <row r="10" spans="1:48" x14ac:dyDescent="0.15">
      <c r="A10" s="3" t="str">
        <f>設定!$A3</f>
        <v>峡東</v>
      </c>
      <c r="B10" s="4">
        <f>VLOOKUP(設定!$B3,保健所別,B$15,FALSE)</f>
        <v>502</v>
      </c>
      <c r="C10" s="112">
        <f>VLOOKUP(設定!$B3,保健所別,C$15,FALSE)</f>
        <v>71.709999999999994</v>
      </c>
      <c r="D10" s="73" t="str">
        <f>VLOOKUP(設定!$B3,保健所別,D$15,FALSE)</f>
        <v>-</v>
      </c>
      <c r="E10" s="69" t="str">
        <f>VLOOKUP(設定!$B3,保健所別,E$15,FALSE)</f>
        <v>-</v>
      </c>
      <c r="F10" s="73" t="str">
        <f>VLOOKUP(設定!$B3,保健所別,F$15,FALSE)</f>
        <v>-</v>
      </c>
      <c r="G10" s="69" t="str">
        <f>VLOOKUP(設定!$B3,保健所別,G$15,FALSE)</f>
        <v>-</v>
      </c>
      <c r="H10" s="73" t="str">
        <f>VLOOKUP(設定!$B3,保健所別,H$15,FALSE)</f>
        <v>-</v>
      </c>
      <c r="I10" s="69" t="str">
        <f>VLOOKUP(設定!$B3,保健所別,I$15,FALSE)</f>
        <v>-</v>
      </c>
      <c r="J10" s="73">
        <f>VLOOKUP(設定!$B3,保健所別,J$15,FALSE)</f>
        <v>1</v>
      </c>
      <c r="K10" s="69">
        <f>VLOOKUP(設定!$B3,保健所別,K$15,FALSE)</f>
        <v>0.25</v>
      </c>
      <c r="L10" s="73" t="str">
        <f>VLOOKUP(設定!$B3,保健所別,L$15,FALSE)</f>
        <v>-</v>
      </c>
      <c r="M10" s="69" t="str">
        <f>VLOOKUP(設定!$B3,保健所別,M$15,FALSE)</f>
        <v>-</v>
      </c>
      <c r="N10" s="35" t="str">
        <f t="shared" si="0"/>
        <v>峡東</v>
      </c>
      <c r="O10" s="73" t="str">
        <f>VLOOKUP(設定!$B3,保健所別,O$15,FALSE)</f>
        <v>-</v>
      </c>
      <c r="P10" s="69" t="str">
        <f>VLOOKUP(設定!$B3,保健所別,P$15,FALSE)</f>
        <v>-</v>
      </c>
      <c r="Q10" s="73" t="str">
        <f>VLOOKUP(設定!$B3,保健所別,Q$15,FALSE)</f>
        <v>-</v>
      </c>
      <c r="R10" s="69" t="str">
        <f>VLOOKUP(設定!$B3,保健所別,R$15,FALSE)</f>
        <v>-</v>
      </c>
      <c r="S10" s="73">
        <f>VLOOKUP(設定!$B3,保健所別,S$15,FALSE)</f>
        <v>1</v>
      </c>
      <c r="T10" s="69">
        <f>VLOOKUP(設定!$B3,保健所別,T$15,FALSE)</f>
        <v>0.25</v>
      </c>
      <c r="U10" s="4" t="str">
        <f>VLOOKUP(設定!$B$3,保健所別,$Y$15,FALSE)</f>
        <v>-</v>
      </c>
      <c r="V10" s="69" t="str">
        <f>VLOOKUP(設定!$B$3,保健所別,$Z$15,FALSE)</f>
        <v>-</v>
      </c>
      <c r="W10" s="4"/>
      <c r="X10" s="4"/>
      <c r="Y10" s="6"/>
      <c r="Z10" s="107"/>
      <c r="AA10" s="5"/>
      <c r="AB10" s="6"/>
      <c r="AC10" s="6"/>
      <c r="AD10" s="6"/>
      <c r="AE10" s="95"/>
      <c r="AF10" s="6"/>
      <c r="AG10" s="95"/>
      <c r="AH10" s="6"/>
      <c r="AI10" s="95"/>
      <c r="AJ10" s="6"/>
      <c r="AK10" s="6"/>
      <c r="AL10" s="6"/>
      <c r="AM10" s="95"/>
      <c r="AN10" s="5"/>
      <c r="AO10" s="6"/>
      <c r="AP10" s="95"/>
      <c r="AQ10" s="6"/>
      <c r="AR10" s="6"/>
      <c r="AS10" s="6"/>
      <c r="AT10" s="95"/>
      <c r="AU10" s="6"/>
      <c r="AV10" s="95"/>
    </row>
    <row r="11" spans="1:48" x14ac:dyDescent="0.15">
      <c r="A11" s="3" t="str">
        <f>設定!$A4</f>
        <v>峡南</v>
      </c>
      <c r="B11" s="4">
        <f>VLOOKUP(設定!$B4,保健所別,B$15,FALSE)</f>
        <v>158</v>
      </c>
      <c r="C11" s="112">
        <f>VLOOKUP(設定!$B4,保健所別,C$15,FALSE)</f>
        <v>52.67</v>
      </c>
      <c r="D11" s="73" t="str">
        <f>VLOOKUP(設定!$B4,保健所別,D$15,FALSE)</f>
        <v>-</v>
      </c>
      <c r="E11" s="69" t="str">
        <f>VLOOKUP(設定!$B4,保健所別,E$15,FALSE)</f>
        <v>-</v>
      </c>
      <c r="F11" s="73" t="str">
        <f>VLOOKUP(設定!$B4,保健所別,F$15,FALSE)</f>
        <v>-</v>
      </c>
      <c r="G11" s="69" t="str">
        <f>VLOOKUP(設定!$B4,保健所別,G$15,FALSE)</f>
        <v>-</v>
      </c>
      <c r="H11" s="73" t="str">
        <f>VLOOKUP(設定!$B4,保健所別,H$15,FALSE)</f>
        <v>-</v>
      </c>
      <c r="I11" s="69" t="str">
        <f>VLOOKUP(設定!$B4,保健所別,I$15,FALSE)</f>
        <v>-</v>
      </c>
      <c r="J11" s="73">
        <f>VLOOKUP(設定!$B4,保健所別,J$15,FALSE)</f>
        <v>2</v>
      </c>
      <c r="K11" s="69">
        <f>VLOOKUP(設定!$B4,保健所別,K$15,FALSE)</f>
        <v>1</v>
      </c>
      <c r="L11" s="73" t="str">
        <f>VLOOKUP(設定!$B4,保健所別,L$15,FALSE)</f>
        <v>-</v>
      </c>
      <c r="M11" s="69" t="str">
        <f>VLOOKUP(設定!$B4,保健所別,M$15,FALSE)</f>
        <v>-</v>
      </c>
      <c r="N11" s="35" t="str">
        <f t="shared" si="0"/>
        <v>峡南</v>
      </c>
      <c r="O11" s="73" t="str">
        <f>VLOOKUP(設定!$B4,保健所別,O$15,FALSE)</f>
        <v>-</v>
      </c>
      <c r="P11" s="69" t="str">
        <f>VLOOKUP(設定!$B4,保健所別,P$15,FALSE)</f>
        <v>-</v>
      </c>
      <c r="Q11" s="73" t="str">
        <f>VLOOKUP(設定!$B4,保健所別,Q$15,FALSE)</f>
        <v>-</v>
      </c>
      <c r="R11" s="69" t="str">
        <f>VLOOKUP(設定!$B4,保健所別,R$15,FALSE)</f>
        <v>-</v>
      </c>
      <c r="S11" s="73" t="str">
        <f>VLOOKUP(設定!$B4,保健所別,S$15,FALSE)</f>
        <v>-</v>
      </c>
      <c r="T11" s="69" t="str">
        <f>VLOOKUP(設定!$B4,保健所別,T$15,FALSE)</f>
        <v>-</v>
      </c>
      <c r="U11" s="4" t="str">
        <f>VLOOKUP(設定!$B$4,保健所別,$Y$15,FALSE)</f>
        <v>-</v>
      </c>
      <c r="V11" s="69" t="str">
        <f>VLOOKUP(設定!$B$4,保健所別,$Z$15,FALSE)</f>
        <v>-</v>
      </c>
      <c r="W11" s="4"/>
      <c r="X11" s="4"/>
      <c r="Y11" s="6"/>
      <c r="Z11" s="107"/>
      <c r="AA11" s="5"/>
      <c r="AB11" s="6"/>
      <c r="AC11" s="6"/>
      <c r="AD11" s="6"/>
      <c r="AE11" s="95"/>
      <c r="AF11" s="6"/>
      <c r="AG11" s="95"/>
      <c r="AH11" s="6"/>
      <c r="AI11" s="95"/>
      <c r="AJ11" s="6"/>
      <c r="AK11" s="6"/>
      <c r="AL11" s="6"/>
      <c r="AM11" s="95"/>
      <c r="AN11" s="5"/>
      <c r="AO11" s="6"/>
      <c r="AP11" s="95"/>
      <c r="AQ11" s="6"/>
      <c r="AR11" s="6"/>
      <c r="AS11" s="6"/>
      <c r="AT11" s="95"/>
      <c r="AU11" s="6"/>
      <c r="AV11" s="95"/>
    </row>
    <row r="12" spans="1:48" x14ac:dyDescent="0.15">
      <c r="A12" s="3" t="str">
        <f>設定!$A5</f>
        <v>富士・東部</v>
      </c>
      <c r="B12" s="4">
        <f>VLOOKUP(設定!$B5,保健所別,B$15,FALSE)</f>
        <v>643</v>
      </c>
      <c r="C12" s="112">
        <f>VLOOKUP(設定!$B5,保健所別,C$15,FALSE)</f>
        <v>71.44</v>
      </c>
      <c r="D12" s="73">
        <f>VLOOKUP(設定!$B5,保健所別,D$15,FALSE)</f>
        <v>1</v>
      </c>
      <c r="E12" s="69">
        <f>VLOOKUP(設定!$B5,保健所別,E$15,FALSE)</f>
        <v>0.2</v>
      </c>
      <c r="F12" s="73" t="str">
        <f>VLOOKUP(設定!$B5,保健所別,F$15,FALSE)</f>
        <v>-</v>
      </c>
      <c r="G12" s="69" t="str">
        <f>VLOOKUP(設定!$B5,保健所別,G$15,FALSE)</f>
        <v>-</v>
      </c>
      <c r="H12" s="73">
        <f>VLOOKUP(設定!$B5,保健所別,H$15,FALSE)</f>
        <v>6</v>
      </c>
      <c r="I12" s="69">
        <f>VLOOKUP(設定!$B5,保健所別,I$15,FALSE)</f>
        <v>1.2</v>
      </c>
      <c r="J12" s="73">
        <f>VLOOKUP(設定!$B5,保健所別,J$15,FALSE)</f>
        <v>65</v>
      </c>
      <c r="K12" s="69">
        <f>VLOOKUP(設定!$B5,保健所別,K$15,FALSE)</f>
        <v>13</v>
      </c>
      <c r="L12" s="73">
        <f>VLOOKUP(設定!$B5,保健所別,L$15,FALSE)</f>
        <v>3</v>
      </c>
      <c r="M12" s="69">
        <f>VLOOKUP(設定!$B5,保健所別,M$15,FALSE)</f>
        <v>0.6</v>
      </c>
      <c r="N12" s="35" t="str">
        <f t="shared" si="0"/>
        <v>富士・東部</v>
      </c>
      <c r="O12" s="73">
        <f>VLOOKUP(設定!$B5,保健所別,O$15,FALSE)</f>
        <v>7</v>
      </c>
      <c r="P12" s="69">
        <f>VLOOKUP(設定!$B5,保健所別,P$15,FALSE)</f>
        <v>1.4</v>
      </c>
      <c r="Q12" s="73">
        <f>VLOOKUP(設定!$B5,保健所別,Q$15,FALSE)</f>
        <v>5</v>
      </c>
      <c r="R12" s="69">
        <f>VLOOKUP(設定!$B5,保健所別,R$15,FALSE)</f>
        <v>1</v>
      </c>
      <c r="S12" s="73" t="str">
        <f>VLOOKUP(設定!$B5,保健所別,S$15,FALSE)</f>
        <v>-</v>
      </c>
      <c r="T12" s="69" t="str">
        <f>VLOOKUP(設定!$B5,保健所別,T$15,FALSE)</f>
        <v>-</v>
      </c>
      <c r="U12" s="4" t="str">
        <f>VLOOKUP(設定!$B$5,保健所別,$Y$15,FALSE)</f>
        <v>-</v>
      </c>
      <c r="V12" s="69" t="str">
        <f>VLOOKUP(設定!$B$5,保健所別,$Z$15,FALSE)</f>
        <v>-</v>
      </c>
      <c r="W12" s="4"/>
      <c r="X12" s="4"/>
      <c r="Y12" s="6"/>
      <c r="Z12" s="107"/>
      <c r="AA12" s="5"/>
      <c r="AB12" s="6"/>
      <c r="AC12" s="6"/>
      <c r="AD12" s="6"/>
      <c r="AE12" s="95"/>
      <c r="AF12" s="6"/>
      <c r="AG12" s="95"/>
      <c r="AH12" s="6"/>
      <c r="AI12" s="95"/>
      <c r="AJ12" s="6"/>
      <c r="AK12" s="6"/>
      <c r="AL12" s="6"/>
      <c r="AM12" s="95"/>
      <c r="AN12" s="5"/>
      <c r="AO12" s="6"/>
      <c r="AP12" s="95"/>
      <c r="AQ12" s="6"/>
      <c r="AR12" s="6"/>
      <c r="AS12" s="6"/>
      <c r="AT12" s="95"/>
      <c r="AU12" s="6"/>
      <c r="AV12" s="95"/>
    </row>
    <row r="13" spans="1:48" ht="14.25" thickBot="1" x14ac:dyDescent="0.2">
      <c r="A13" s="3" t="str">
        <f>設定!$A6</f>
        <v>甲府市</v>
      </c>
      <c r="B13" s="4">
        <f>VLOOKUP(設定!$B6,保健所別,B$15,FALSE)</f>
        <v>644</v>
      </c>
      <c r="C13" s="112">
        <f>VLOOKUP(設定!$B6,保健所別,C$15,FALSE)</f>
        <v>71.56</v>
      </c>
      <c r="D13" s="73">
        <f>VLOOKUP(設定!$B6,保健所別,D$15,FALSE)</f>
        <v>1</v>
      </c>
      <c r="E13" s="69">
        <f>VLOOKUP(設定!$B6,保健所別,E$15,FALSE)</f>
        <v>0.2</v>
      </c>
      <c r="F13" s="73">
        <f>VLOOKUP(設定!$B6,保健所別,F$15,FALSE)</f>
        <v>1</v>
      </c>
      <c r="G13" s="69">
        <f>VLOOKUP(設定!$B6,保健所別,G$15,FALSE)</f>
        <v>0.2</v>
      </c>
      <c r="H13" s="73" t="str">
        <f>VLOOKUP(設定!$B6,保健所別,H$15,FALSE)</f>
        <v>-</v>
      </c>
      <c r="I13" s="69" t="str">
        <f>VLOOKUP(設定!$B6,保健所別,I$15,FALSE)</f>
        <v>-</v>
      </c>
      <c r="J13" s="73">
        <f>VLOOKUP(設定!$B6,保健所別,J$15,FALSE)</f>
        <v>28</v>
      </c>
      <c r="K13" s="69">
        <f>VLOOKUP(設定!$B6,保健所別,K$15,FALSE)</f>
        <v>5.6</v>
      </c>
      <c r="L13" s="73" t="str">
        <f>VLOOKUP(設定!$B6,保健所別,L$15,FALSE)</f>
        <v>-</v>
      </c>
      <c r="M13" s="69" t="str">
        <f>VLOOKUP(設定!$B6,保健所別,M$15,FALSE)</f>
        <v>-</v>
      </c>
      <c r="N13" s="35" t="str">
        <f t="shared" si="0"/>
        <v>甲府市</v>
      </c>
      <c r="O13" s="73">
        <f>VLOOKUP(設定!$B6,保健所別,O$15,FALSE)</f>
        <v>19</v>
      </c>
      <c r="P13" s="112">
        <f>VLOOKUP(設定!$B6,保健所別,P$15,FALSE)</f>
        <v>3.8</v>
      </c>
      <c r="Q13" s="73">
        <f>VLOOKUP(設定!$B6,保健所別,Q$15,FALSE)</f>
        <v>6</v>
      </c>
      <c r="R13" s="69">
        <f>VLOOKUP(設定!$B6,保健所別,R$15,FALSE)</f>
        <v>1.2</v>
      </c>
      <c r="S13" s="73">
        <f>VLOOKUP(設定!$B6,保健所別,S$15,FALSE)</f>
        <v>1</v>
      </c>
      <c r="T13" s="69">
        <f>VLOOKUP(設定!$B6,保健所別,T$15,FALSE)</f>
        <v>0.2</v>
      </c>
      <c r="U13" s="4" t="str">
        <f>VLOOKUP(設定!$B$6,保健所別,$Y$15,FALSE)</f>
        <v>-</v>
      </c>
      <c r="V13" s="69" t="str">
        <f>VLOOKUP(設定!$B$6,保健所別,$Z$15,FALSE)</f>
        <v>-</v>
      </c>
      <c r="W13" s="4"/>
      <c r="X13" s="4"/>
      <c r="Y13" s="6"/>
      <c r="Z13" s="107"/>
      <c r="AA13" s="5"/>
      <c r="AB13" s="6"/>
      <c r="AC13" s="6"/>
      <c r="AD13" s="6"/>
      <c r="AE13" s="95"/>
      <c r="AF13" s="6"/>
      <c r="AG13" s="95"/>
      <c r="AH13" s="6"/>
      <c r="AI13" s="95"/>
      <c r="AJ13" s="6"/>
      <c r="AK13" s="6"/>
      <c r="AL13" s="6"/>
      <c r="AM13" s="95"/>
      <c r="AN13" s="5"/>
      <c r="AO13" s="6"/>
      <c r="AP13" s="95"/>
      <c r="AQ13" s="6"/>
      <c r="AR13" s="6"/>
      <c r="AS13" s="6"/>
      <c r="AT13" s="95"/>
      <c r="AU13" s="6"/>
      <c r="AV13" s="95"/>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8"/>
      <c r="Z14" s="68"/>
      <c r="AA14" s="102"/>
      <c r="AB14" s="100"/>
      <c r="AC14" s="100"/>
      <c r="AD14" s="103"/>
      <c r="AE14" s="53"/>
      <c r="AF14" s="103"/>
      <c r="AG14" s="53"/>
      <c r="AH14" s="103"/>
      <c r="AI14" s="53"/>
      <c r="AJ14" s="102"/>
      <c r="AK14" s="102"/>
      <c r="AL14" s="102"/>
      <c r="AM14" s="102"/>
      <c r="AN14" s="102"/>
      <c r="AO14" s="100"/>
      <c r="AP14" s="100"/>
      <c r="AQ14" s="100"/>
      <c r="AR14" s="100"/>
      <c r="AS14" s="100"/>
      <c r="AT14" s="100"/>
      <c r="AU14" s="100"/>
      <c r="AV14" s="100"/>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4"/>
      <c r="O15" s="74">
        <v>14</v>
      </c>
      <c r="P15" s="74">
        <v>15</v>
      </c>
      <c r="Q15" s="74">
        <v>16</v>
      </c>
      <c r="R15" s="74">
        <v>17</v>
      </c>
      <c r="S15" s="74">
        <v>18</v>
      </c>
      <c r="T15" s="74">
        <v>19</v>
      </c>
      <c r="U15" s="31">
        <v>20</v>
      </c>
      <c r="V15" s="31">
        <v>21</v>
      </c>
      <c r="W15" s="31">
        <v>22</v>
      </c>
      <c r="X15" s="31">
        <v>23</v>
      </c>
      <c r="Y15" s="102">
        <v>24</v>
      </c>
      <c r="Z15" s="102">
        <v>25</v>
      </c>
      <c r="AA15" s="102"/>
      <c r="AB15" s="104">
        <f>Z15+1</f>
        <v>26</v>
      </c>
      <c r="AC15" s="104">
        <v>27</v>
      </c>
      <c r="AD15" s="102">
        <v>28</v>
      </c>
      <c r="AE15" s="102">
        <v>29</v>
      </c>
      <c r="AF15" s="102">
        <v>30</v>
      </c>
      <c r="AG15" s="102">
        <v>31</v>
      </c>
      <c r="AH15" s="102">
        <v>32</v>
      </c>
      <c r="AI15" s="102">
        <v>33</v>
      </c>
      <c r="AJ15" s="102">
        <v>34</v>
      </c>
      <c r="AK15" s="102">
        <v>35</v>
      </c>
      <c r="AL15" s="102">
        <v>36</v>
      </c>
      <c r="AM15" s="102">
        <v>37</v>
      </c>
      <c r="AN15" s="102"/>
      <c r="AO15" s="104">
        <f>AM15+1</f>
        <v>38</v>
      </c>
      <c r="AP15" s="104">
        <v>39</v>
      </c>
      <c r="AQ15" s="104">
        <v>40</v>
      </c>
      <c r="AR15" s="104">
        <v>41</v>
      </c>
      <c r="AS15" s="104">
        <v>42</v>
      </c>
      <c r="AT15" s="104">
        <v>43</v>
      </c>
      <c r="AU15" s="87">
        <v>44</v>
      </c>
      <c r="AV15" s="87">
        <v>45</v>
      </c>
    </row>
    <row r="16" spans="1:48" x14ac:dyDescent="0.15">
      <c r="A16" s="31" t="s">
        <v>16</v>
      </c>
      <c r="B16" s="33"/>
      <c r="C16" s="75">
        <v>10</v>
      </c>
      <c r="D16" s="74"/>
      <c r="E16" s="74"/>
      <c r="F16" s="74"/>
      <c r="G16" s="74"/>
      <c r="H16" s="74"/>
      <c r="I16" s="74"/>
      <c r="J16" s="74"/>
      <c r="K16" s="74"/>
      <c r="L16" s="23"/>
      <c r="M16" s="75">
        <v>1</v>
      </c>
      <c r="N16" s="74" t="s">
        <v>16</v>
      </c>
      <c r="O16" s="74"/>
      <c r="P16" s="74"/>
      <c r="Q16" s="74"/>
      <c r="R16" s="74"/>
      <c r="S16" s="74"/>
      <c r="T16" s="74"/>
      <c r="U16" s="31"/>
      <c r="V16" s="31"/>
      <c r="W16" s="31"/>
      <c r="X16" s="31"/>
      <c r="Y16" s="102"/>
      <c r="Z16" s="102"/>
      <c r="AA16" s="102"/>
      <c r="AB16" s="100"/>
      <c r="AC16" s="100"/>
      <c r="AD16" s="100"/>
      <c r="AE16" s="53"/>
      <c r="AF16" s="100"/>
      <c r="AG16" s="100"/>
      <c r="AH16" s="100"/>
      <c r="AI16" s="100"/>
      <c r="AJ16" s="100"/>
      <c r="AK16" s="100"/>
      <c r="AL16" s="100"/>
      <c r="AM16" s="100"/>
      <c r="AN16" s="102"/>
      <c r="AO16" s="100"/>
      <c r="AP16" s="100"/>
      <c r="AQ16" s="100"/>
      <c r="AR16" s="100"/>
      <c r="AS16" s="100"/>
      <c r="AT16" s="100"/>
      <c r="AU16" s="100"/>
      <c r="AV16" s="100"/>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row>
    <row r="18" spans="2:48" ht="13.35" customHeight="1" x14ac:dyDescent="0.15">
      <c r="B18" s="123" t="str">
        <f>保健所別印刷シート!B15</f>
        <v xml:space="preserve">　インフルエンザの患者報告数は全ての保健所管内で警報レベルが継続しています。また、前週より大幅に増加しており、今後の推移に注意が必要です。
　手足口病の患者報告数は甲府市保健所管内で警報レベルが継続しています。
　流行性角結膜炎の患者報告数は中北保健所管内で警報レベルが継続しています。
　新型コロナウイルス感染症の患者報告数は増加傾向で推移しており、峡南保健所管内で新たに注意報レベル（県独自基準）となりました。
　感染症予防のため、マスクの着用、手洗い、うがい、咳エチケットの徹底をお願いします。また、タオルなどの共用や人混み、患者との濃厚接触を控えましょう。
【警   報】インフルエンザ（中北保健所、峡東保健所、峡南保健所、富士・東部保健所、甲府市保健所管内）
　　　　 　 手足口病（甲府市保健所管内）、流行性角結膜炎（中北保健所管内）
【注意報】新型コロナウイルス感染症（県独自基準／中北保健所、峡南保健所管内）
</v>
      </c>
      <c r="C18" s="123"/>
      <c r="D18" s="123"/>
      <c r="E18" s="123"/>
      <c r="F18" s="123"/>
      <c r="G18" s="123"/>
      <c r="H18" s="123"/>
      <c r="I18" s="123"/>
      <c r="J18" s="123"/>
      <c r="K18" s="123"/>
      <c r="L18" s="123"/>
      <c r="M18" s="123"/>
      <c r="N18" s="2" t="e">
        <f>$A$2</f>
        <v>#REF!</v>
      </c>
      <c r="O18" s="109"/>
      <c r="P18" s="23"/>
      <c r="Q18" s="109"/>
      <c r="R18" s="109"/>
      <c r="S18" s="109"/>
      <c r="T18" s="109"/>
      <c r="U18" s="1"/>
      <c r="V18" s="1"/>
      <c r="W18" s="1"/>
      <c r="X18" s="1"/>
      <c r="Y18" s="1"/>
      <c r="Z18" s="1"/>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row>
    <row r="19" spans="2:48" ht="13.35" customHeight="1" x14ac:dyDescent="0.15">
      <c r="B19" s="123"/>
      <c r="C19" s="123"/>
      <c r="D19" s="123"/>
      <c r="E19" s="123"/>
      <c r="F19" s="123"/>
      <c r="G19" s="123"/>
      <c r="H19" s="123"/>
      <c r="I19" s="123"/>
      <c r="J19" s="123"/>
      <c r="K19" s="123"/>
      <c r="L19" s="123"/>
      <c r="M19" s="123"/>
      <c r="N19" s="15"/>
      <c r="O19" s="124" t="str">
        <f>S095TW00K県別貼付シート!$AB$3</f>
        <v>流行性耳下腺炎</v>
      </c>
      <c r="P19" s="125"/>
      <c r="Q19" s="126" t="str">
        <f>S095TW00K県別貼付シート!$AD$3</f>
        <v>急性出血性結膜炎</v>
      </c>
      <c r="R19" s="126"/>
      <c r="S19" s="126" t="str">
        <f>S095TW00K県別貼付シート!$AF$3</f>
        <v>流行性角結膜炎</v>
      </c>
      <c r="T19" s="126"/>
      <c r="U19" s="119" t="str">
        <f>S095TW00K県別貼付シート!$AH$3</f>
        <v>細菌性髄膜炎</v>
      </c>
      <c r="V19" s="119"/>
      <c r="W19" s="119" t="str">
        <f>S095TW00K県別貼付シート!$AJ$3</f>
        <v>無菌性髄膜炎</v>
      </c>
      <c r="X19" s="119"/>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row>
    <row r="20" spans="2:48" ht="13.35" customHeight="1" x14ac:dyDescent="0.15">
      <c r="B20" s="123"/>
      <c r="C20" s="123"/>
      <c r="D20" s="123"/>
      <c r="E20" s="123"/>
      <c r="F20" s="123"/>
      <c r="G20" s="123"/>
      <c r="H20" s="123"/>
      <c r="I20" s="123"/>
      <c r="J20" s="123"/>
      <c r="K20" s="123"/>
      <c r="L20" s="123"/>
      <c r="M20" s="123"/>
      <c r="N20" s="15"/>
      <c r="O20" s="19" t="str">
        <f>S095TW00K県別貼付シート!$AB$4</f>
        <v>累積</v>
      </c>
      <c r="P20" s="73" t="str">
        <f>S095TW00K県別貼付シート!$AC$4</f>
        <v>定当</v>
      </c>
      <c r="Q20" s="73" t="str">
        <f>S095TW00K県別貼付シート!$AD$4</f>
        <v>累積</v>
      </c>
      <c r="R20" s="73" t="str">
        <f>S095TW00K県別貼付シート!$AE$4</f>
        <v>定当</v>
      </c>
      <c r="S20" s="73" t="str">
        <f>S095TW00K県別貼付シート!$AF$4</f>
        <v>累積</v>
      </c>
      <c r="T20" s="73"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row>
    <row r="21" spans="2:48" ht="13.35" customHeight="1" x14ac:dyDescent="0.15">
      <c r="B21" s="123"/>
      <c r="C21" s="123"/>
      <c r="D21" s="123"/>
      <c r="E21" s="123"/>
      <c r="F21" s="123"/>
      <c r="G21" s="123"/>
      <c r="H21" s="123"/>
      <c r="I21" s="123"/>
      <c r="J21" s="123"/>
      <c r="K21" s="123"/>
      <c r="L21" s="123"/>
      <c r="M21" s="123"/>
      <c r="N21" s="11" t="str">
        <f>$A$6</f>
        <v>山梨県</v>
      </c>
      <c r="O21" s="110">
        <f>S095TW00K県別貼付シート!$AB$24</f>
        <v>2</v>
      </c>
      <c r="P21" s="111">
        <f>S095TW00K県別貼付シート!$AC$24</f>
        <v>0.08</v>
      </c>
      <c r="Q21" s="110" t="str">
        <f>S095TW00K県別貼付シート!$AD$24</f>
        <v>-</v>
      </c>
      <c r="R21" s="111" t="str">
        <f>S095TW00K県別貼付シート!$AE$24</f>
        <v>-</v>
      </c>
      <c r="S21" s="110">
        <f>S095TW00K県別貼付シート!$AF$24</f>
        <v>35</v>
      </c>
      <c r="T21" s="111">
        <f>S095TW00K県別貼付シート!$AG$24</f>
        <v>3.89</v>
      </c>
      <c r="U21" s="12" t="str">
        <f>S095TW00K県別貼付シート!$AH$24</f>
        <v>-</v>
      </c>
      <c r="V21" s="59" t="str">
        <f>S095TW00K県別貼付シート!$AI$24</f>
        <v>-</v>
      </c>
      <c r="W21" s="12" t="str">
        <f>S095TW00K県別貼付シート!$AJ$24</f>
        <v>-</v>
      </c>
      <c r="X21" s="59" t="str">
        <f>S095TW00K県別貼付シート!$AK$24</f>
        <v>-</v>
      </c>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row>
    <row r="22" spans="2:48" ht="13.35" customHeight="1" x14ac:dyDescent="0.15">
      <c r="B22" s="123"/>
      <c r="C22" s="123"/>
      <c r="D22" s="123"/>
      <c r="E22" s="123"/>
      <c r="F22" s="123"/>
      <c r="G22" s="123"/>
      <c r="H22" s="123"/>
      <c r="I22" s="123"/>
      <c r="J22" s="123"/>
      <c r="K22" s="123"/>
      <c r="L22" s="123"/>
      <c r="M22" s="123"/>
      <c r="N22" s="3"/>
      <c r="O22" s="73"/>
      <c r="P22" s="69"/>
      <c r="Q22" s="73"/>
      <c r="R22" s="69"/>
      <c r="S22" s="73"/>
      <c r="T22" s="69"/>
      <c r="U22" s="4"/>
      <c r="V22" s="4"/>
      <c r="W22" s="4"/>
      <c r="X22" s="6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row>
    <row r="23" spans="2:48" ht="13.35" customHeight="1" x14ac:dyDescent="0.15">
      <c r="B23" s="123"/>
      <c r="C23" s="123"/>
      <c r="D23" s="123"/>
      <c r="E23" s="123"/>
      <c r="F23" s="123"/>
      <c r="G23" s="123"/>
      <c r="H23" s="123"/>
      <c r="I23" s="123"/>
      <c r="J23" s="123"/>
      <c r="K23" s="123"/>
      <c r="L23" s="123"/>
      <c r="M23" s="123"/>
      <c r="N23" s="3" t="str">
        <f>$A$8</f>
        <v>中北</v>
      </c>
      <c r="O23" s="73">
        <f>VLOOKUP(設定!$B$1,保健所別,$AD$15,FALSE)</f>
        <v>1</v>
      </c>
      <c r="P23" s="69">
        <f>VLOOKUP(設定!$B$1,保健所別,$AE$15,FALSE)</f>
        <v>0.13</v>
      </c>
      <c r="Q23" s="73" t="str">
        <f>VLOOKUP(設定!$B$1,保健所別,$AF$15,FALSE)</f>
        <v>-</v>
      </c>
      <c r="R23" s="69" t="str">
        <f>VLOOKUP(設定!$B$1,保健所別,$AG$15,FALSE)</f>
        <v>-</v>
      </c>
      <c r="S23" s="73">
        <f>VLOOKUP(設定!$B$1,保健所別,$AH$15,FALSE)</f>
        <v>35</v>
      </c>
      <c r="T23" s="112">
        <f>VLOOKUP(設定!$B$1,保健所別,$AI$15,FALSE)</f>
        <v>11.67</v>
      </c>
      <c r="U23" s="4" t="str">
        <f>VLOOKUP(設定!$B$1,保健所別,$AJ$15,FALSE)</f>
        <v>-</v>
      </c>
      <c r="V23" s="4" t="str">
        <f>VLOOKUP(設定!$B$1,保健所別,$AK$15,FALSE)</f>
        <v>-</v>
      </c>
      <c r="W23" s="4" t="str">
        <f>VLOOKUP(設定!$B$1,保健所別,$AL$15,FALSE)</f>
        <v>-</v>
      </c>
      <c r="X23" s="60" t="str">
        <f>VLOOKUP(設定!$B$1,保健所別,$AM$15,FALSE)</f>
        <v>-</v>
      </c>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row>
    <row r="24" spans="2:48" ht="13.35" customHeight="1" x14ac:dyDescent="0.15">
      <c r="B24" s="123"/>
      <c r="C24" s="123"/>
      <c r="D24" s="123"/>
      <c r="E24" s="123"/>
      <c r="F24" s="123"/>
      <c r="G24" s="123"/>
      <c r="H24" s="123"/>
      <c r="I24" s="123"/>
      <c r="J24" s="123"/>
      <c r="K24" s="123"/>
      <c r="L24" s="123"/>
      <c r="M24" s="123"/>
      <c r="N24" s="3" t="str">
        <f>$A$10</f>
        <v>峡東</v>
      </c>
      <c r="O24" s="73" t="str">
        <f>VLOOKUP(設定!$B$3,保健所別,$AD$15,FALSE)</f>
        <v>-</v>
      </c>
      <c r="P24" s="69" t="str">
        <f>VLOOKUP(設定!$B$3,保健所別,$AE$15,FALSE)</f>
        <v>-</v>
      </c>
      <c r="Q24" s="73" t="str">
        <f>VLOOKUP(設定!$B$3,保健所別,$AF$15,FALSE)</f>
        <v>-</v>
      </c>
      <c r="R24" s="69" t="str">
        <f>VLOOKUP(設定!$B$3,保健所別,$AG$15,FALSE)</f>
        <v>-</v>
      </c>
      <c r="S24" s="73" t="str">
        <f>VLOOKUP(設定!$B$3,保健所別,$AH$15,FALSE)</f>
        <v>-</v>
      </c>
      <c r="T24" s="69" t="str">
        <f>VLOOKUP(設定!$B$3,保健所別,$AI$15,FALSE)</f>
        <v>-</v>
      </c>
      <c r="U24" s="4" t="str">
        <f>VLOOKUP(設定!$B$3,保健所別,$AJ$15,FALSE)</f>
        <v>-</v>
      </c>
      <c r="V24" s="4" t="str">
        <f>VLOOKUP(設定!$B$3,保健所別,$AK$15,FALSE)</f>
        <v>-</v>
      </c>
      <c r="W24" s="4" t="str">
        <f>VLOOKUP(設定!$B$3,保健所別,$AL$15,FALSE)</f>
        <v>-</v>
      </c>
      <c r="X24" s="60" t="str">
        <f>VLOOKUP(設定!$B$3,保健所別,$AM$15,FALSE)</f>
        <v>-</v>
      </c>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row>
    <row r="25" spans="2:48" ht="13.35" customHeight="1" x14ac:dyDescent="0.15">
      <c r="B25" s="123"/>
      <c r="C25" s="123"/>
      <c r="D25" s="123"/>
      <c r="E25" s="123"/>
      <c r="F25" s="123"/>
      <c r="G25" s="123"/>
      <c r="H25" s="123"/>
      <c r="I25" s="123"/>
      <c r="J25" s="123"/>
      <c r="K25" s="123"/>
      <c r="L25" s="123"/>
      <c r="M25" s="123"/>
      <c r="N25" s="3" t="str">
        <f>$A$11</f>
        <v>峡南</v>
      </c>
      <c r="O25" s="73" t="str">
        <f>VLOOKUP(設定!$B$4,保健所別,$AD$15,FALSE)</f>
        <v>-</v>
      </c>
      <c r="P25" s="69" t="str">
        <f>VLOOKUP(設定!$B$4,保健所別,$AE$15,FALSE)</f>
        <v>-</v>
      </c>
      <c r="Q25" s="73" t="str">
        <f>VLOOKUP(設定!$B$4,保健所別,$AF$15,FALSE)</f>
        <v>…</v>
      </c>
      <c r="R25" s="69" t="str">
        <f>VLOOKUP(設定!$B$4,保健所別,$AG$15,FALSE)</f>
        <v>…</v>
      </c>
      <c r="S25" s="73" t="str">
        <f>VLOOKUP(設定!$B$4,保健所別,$AH$15,FALSE)</f>
        <v>…</v>
      </c>
      <c r="T25" s="69" t="str">
        <f>VLOOKUP(設定!$B$4,保健所別,$AI$15,FALSE)</f>
        <v>…</v>
      </c>
      <c r="U25" s="4" t="str">
        <f>VLOOKUP(設定!$B$4,保健所別,$AJ$15,FALSE)</f>
        <v>-</v>
      </c>
      <c r="V25" s="4" t="str">
        <f>VLOOKUP(設定!$B$4,保健所別,$AK$15,FALSE)</f>
        <v>-</v>
      </c>
      <c r="W25" s="4" t="str">
        <f>VLOOKUP(設定!$B$4,保健所別,$AL$15,FALSE)</f>
        <v>-</v>
      </c>
      <c r="X25" s="60" t="str">
        <f>VLOOKUP(設定!$B$4,保健所別,$AM$15,FALSE)</f>
        <v>-</v>
      </c>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row>
    <row r="26" spans="2:48" ht="13.35" customHeight="1" x14ac:dyDescent="0.15">
      <c r="B26" s="123"/>
      <c r="C26" s="123"/>
      <c r="D26" s="123"/>
      <c r="E26" s="123"/>
      <c r="F26" s="123"/>
      <c r="G26" s="123"/>
      <c r="H26" s="123"/>
      <c r="I26" s="123"/>
      <c r="J26" s="123"/>
      <c r="K26" s="123"/>
      <c r="L26" s="123"/>
      <c r="M26" s="123"/>
      <c r="N26" s="3" t="str">
        <f>$A$12</f>
        <v>富士・東部</v>
      </c>
      <c r="O26" s="73">
        <f>VLOOKUP(設定!$B$5,保健所別,$AD$15,FALSE)</f>
        <v>1</v>
      </c>
      <c r="P26" s="69">
        <f>VLOOKUP(設定!$B$5,保健所別,$AE$15,FALSE)</f>
        <v>0.2</v>
      </c>
      <c r="Q26" s="73" t="str">
        <f>VLOOKUP(設定!$B$5,保健所別,$AF$15,FALSE)</f>
        <v>-</v>
      </c>
      <c r="R26" s="69" t="str">
        <f>VLOOKUP(設定!$B$5,保健所別,$AG$15,FALSE)</f>
        <v>-</v>
      </c>
      <c r="S26" s="73" t="str">
        <f>VLOOKUP(設定!$B$5,保健所別,$AH$15,FALSE)</f>
        <v>-</v>
      </c>
      <c r="T26" s="69" t="str">
        <f>VLOOKUP(設定!$B$5,保健所別,$AI$15,FALSE)</f>
        <v>-</v>
      </c>
      <c r="U26" s="4" t="str">
        <f>VLOOKUP(設定!$B$5,保健所別,$AJ$15,FALSE)</f>
        <v>-</v>
      </c>
      <c r="V26" s="4" t="str">
        <f>VLOOKUP(設定!$B$5,保健所別,$AK$15,FALSE)</f>
        <v>-</v>
      </c>
      <c r="W26" s="4" t="str">
        <f>VLOOKUP(設定!$B$5,保健所別,$AL$15,FALSE)</f>
        <v>-</v>
      </c>
      <c r="X26" s="60" t="str">
        <f>VLOOKUP(設定!$B$5,保健所別,$AM$15,FALSE)</f>
        <v>-</v>
      </c>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row>
    <row r="27" spans="2:48" ht="13.35" customHeight="1" thickBot="1" x14ac:dyDescent="0.2">
      <c r="B27" s="123"/>
      <c r="C27" s="123"/>
      <c r="D27" s="123"/>
      <c r="E27" s="123"/>
      <c r="F27" s="123"/>
      <c r="G27" s="123"/>
      <c r="H27" s="123"/>
      <c r="I27" s="123"/>
      <c r="J27" s="123"/>
      <c r="K27" s="123"/>
      <c r="L27" s="123"/>
      <c r="M27" s="123"/>
      <c r="N27" s="3" t="str">
        <f>$A$13</f>
        <v>甲府市</v>
      </c>
      <c r="O27" s="4" t="str">
        <f>VLOOKUP(設定!$B$6,保健所別,$AD$15,FALSE)</f>
        <v>-</v>
      </c>
      <c r="P27" s="60" t="str">
        <f>VLOOKUP(設定!$B$6,保健所別,$AE$15,FALSE)</f>
        <v>-</v>
      </c>
      <c r="Q27" s="4" t="str">
        <f>VLOOKUP(設定!$B$6,保健所別,$AF$15,FALSE)</f>
        <v>-</v>
      </c>
      <c r="R27" s="60" t="str">
        <f>VLOOKUP(設定!$B$6,保健所別,$AG$15,FALSE)</f>
        <v>-</v>
      </c>
      <c r="S27" s="4" t="str">
        <f>VLOOKUP(設定!$B$6,保健所別,$AH$15,FALSE)</f>
        <v>-</v>
      </c>
      <c r="T27" s="60" t="str">
        <f>VLOOKUP(設定!$B$6,保健所別,$AI$15,FALSE)</f>
        <v>-</v>
      </c>
      <c r="U27" s="4" t="str">
        <f>VLOOKUP(設定!$B$6,保健所別,$AJ$15,FALSE)</f>
        <v>-</v>
      </c>
      <c r="V27" s="4" t="str">
        <f>VLOOKUP(設定!$B$6,保健所別,$AK$15,FALSE)</f>
        <v>-</v>
      </c>
      <c r="W27" s="4" t="str">
        <f>VLOOKUP(設定!$B$6,保健所別,$AL$15,FALSE)</f>
        <v>-</v>
      </c>
      <c r="X27" s="60" t="str">
        <f>VLOOKUP(設定!$B$6,保健所別,$AM$15,FALSE)</f>
        <v>-</v>
      </c>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row>
    <row r="28" spans="2:48" ht="13.35" customHeight="1" thickTop="1" x14ac:dyDescent="0.15">
      <c r="B28" s="123"/>
      <c r="C28" s="123"/>
      <c r="D28" s="123"/>
      <c r="E28" s="123"/>
      <c r="F28" s="123"/>
      <c r="G28" s="123"/>
      <c r="H28" s="123"/>
      <c r="I28" s="123"/>
      <c r="J28" s="123"/>
      <c r="K28" s="123"/>
      <c r="L28" s="123"/>
      <c r="M28" s="123"/>
      <c r="N28" s="24" t="s">
        <v>11</v>
      </c>
      <c r="O28" s="25"/>
      <c r="P28" s="26" t="s">
        <v>14</v>
      </c>
      <c r="Q28" s="25"/>
      <c r="R28" s="26" t="s">
        <v>15</v>
      </c>
      <c r="S28" s="25"/>
      <c r="T28" s="26" t="s">
        <v>8</v>
      </c>
      <c r="U28" s="24"/>
      <c r="V28" s="24"/>
      <c r="W28" s="24"/>
      <c r="X28" s="24"/>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row>
    <row r="29" spans="2:48" ht="13.35" customHeight="1" x14ac:dyDescent="0.15">
      <c r="B29" s="127">
        <f>保健所別印刷シート!B16</f>
        <v>0</v>
      </c>
      <c r="C29" s="127"/>
      <c r="D29" s="127"/>
      <c r="E29" s="127"/>
      <c r="F29" s="127"/>
      <c r="G29" s="127"/>
      <c r="H29" s="127"/>
      <c r="I29" s="127"/>
      <c r="J29" s="127"/>
      <c r="K29" s="127"/>
      <c r="L29" s="127"/>
      <c r="M29" s="127"/>
      <c r="N29" s="31" t="s">
        <v>16</v>
      </c>
      <c r="P29" s="34">
        <v>3</v>
      </c>
      <c r="R29" s="34"/>
    </row>
    <row r="30" spans="2:48" ht="13.35" customHeight="1" x14ac:dyDescent="0.15">
      <c r="B30" s="127">
        <f>保健所別印刷シート!B17</f>
        <v>0</v>
      </c>
      <c r="C30" s="127"/>
      <c r="D30" s="127"/>
      <c r="E30" s="127"/>
      <c r="F30" s="127"/>
      <c r="G30" s="127"/>
      <c r="H30" s="127"/>
      <c r="I30" s="127"/>
      <c r="J30" s="127"/>
      <c r="K30" s="127"/>
      <c r="L30" s="127"/>
      <c r="M30" s="127"/>
      <c r="N30" s="31"/>
      <c r="R30" s="34"/>
    </row>
    <row r="31" spans="2:48" ht="12.6" customHeight="1" x14ac:dyDescent="0.15">
      <c r="B31" s="127" t="str">
        <f>IF(保健所別印刷シート!B24="","",保健所別印刷シート!B24)</f>
        <v/>
      </c>
      <c r="C31" s="127"/>
      <c r="D31" s="127"/>
      <c r="E31" s="127"/>
      <c r="F31" s="127"/>
      <c r="G31" s="127"/>
      <c r="H31" s="127"/>
      <c r="I31" s="127"/>
      <c r="J31" s="127"/>
      <c r="K31" s="127"/>
      <c r="L31" s="127"/>
      <c r="M31" s="127"/>
      <c r="N31" s="5"/>
      <c r="O31" s="6"/>
      <c r="P31" s="60"/>
      <c r="Q31" s="4"/>
      <c r="R31" s="60"/>
      <c r="S31" s="4"/>
      <c r="T31" s="60"/>
      <c r="U31" s="4"/>
      <c r="V31" s="4"/>
      <c r="W31" s="4"/>
      <c r="X31" s="60"/>
    </row>
    <row r="32" spans="2:48" ht="10.7" customHeight="1" x14ac:dyDescent="0.15">
      <c r="B32" s="96"/>
      <c r="C32" s="97"/>
      <c r="D32" s="97"/>
      <c r="E32" s="97"/>
      <c r="F32" s="97"/>
      <c r="G32" s="97"/>
      <c r="H32" s="97"/>
      <c r="I32" s="97"/>
      <c r="J32" s="97"/>
      <c r="K32" s="97"/>
      <c r="L32" s="97"/>
      <c r="M32" s="97"/>
      <c r="N32" s="2" t="e">
        <f>$A$2</f>
        <v>#REF!</v>
      </c>
      <c r="O32" s="1"/>
      <c r="P32" s="1"/>
      <c r="Q32" s="1"/>
      <c r="R32" s="1"/>
      <c r="S32" s="1"/>
      <c r="T32" s="1"/>
      <c r="W32" s="4"/>
      <c r="X32" s="60"/>
    </row>
    <row r="33" spans="1:26" ht="13.35" customHeight="1" x14ac:dyDescent="0.15">
      <c r="B33" s="96"/>
      <c r="C33" s="97"/>
      <c r="D33" s="97"/>
      <c r="E33" s="97"/>
      <c r="F33" s="97"/>
      <c r="G33" s="97"/>
      <c r="H33" s="97"/>
      <c r="I33" s="97"/>
      <c r="J33" s="97"/>
      <c r="K33" s="97"/>
      <c r="L33" s="97"/>
      <c r="M33" s="97"/>
      <c r="N33" s="15"/>
      <c r="O33" s="119" t="str">
        <f>S095TW00K県別貼付シート!$AL$3</f>
        <v>マイコプラズマ肺炎</v>
      </c>
      <c r="P33" s="119"/>
      <c r="Q33" s="120" t="str">
        <f>S095TW00K県別貼付シート!$AN$3</f>
        <v>クラミジア肺炎</v>
      </c>
      <c r="R33" s="120"/>
      <c r="S33" s="121" t="str">
        <f>S095TW00K県別貼付シート!$AP$3</f>
        <v>感染性胃腸炎（ロタウイルス）</v>
      </c>
      <c r="T33" s="121"/>
      <c r="U33" s="120" t="str">
        <f>S095TW00K県別貼付シート!$AR$3</f>
        <v>COVID-19</v>
      </c>
      <c r="V33" s="120"/>
      <c r="W33" s="4"/>
      <c r="X33" s="60"/>
    </row>
    <row r="34" spans="1:26" ht="13.35" customHeight="1" x14ac:dyDescent="0.15">
      <c r="B34" s="96"/>
      <c r="C34" s="97"/>
      <c r="D34" s="97"/>
      <c r="E34" s="97"/>
      <c r="F34" s="97"/>
      <c r="G34" s="97"/>
      <c r="H34" s="97"/>
      <c r="I34" s="97"/>
      <c r="J34" s="97"/>
      <c r="K34" s="97"/>
      <c r="L34" s="97"/>
      <c r="M34" s="97"/>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f>S095TW00K県別貼付シート!$AL$24</f>
        <v>8</v>
      </c>
      <c r="P35" s="59">
        <f>S095TW00K県別貼付シート!$AM$24</f>
        <v>0.8</v>
      </c>
      <c r="Q35" s="12" t="str">
        <f>S095TW00K県別貼付シート!$AN$24</f>
        <v>-</v>
      </c>
      <c r="R35" s="12" t="str">
        <f>S095TW00K県別貼付シート!$AO$24</f>
        <v>-</v>
      </c>
      <c r="S35" s="12" t="str">
        <f>S095TW00K県別貼付シート!$AP$24</f>
        <v>-</v>
      </c>
      <c r="T35" s="59" t="str">
        <f>S095TW00K県別貼付シート!$AQ$24</f>
        <v>-</v>
      </c>
      <c r="U35" s="12">
        <f>S095TW00K県別貼付シート!$AR$24</f>
        <v>412</v>
      </c>
      <c r="V35" s="59">
        <f>S095TW00K県別貼付シート!$AS$24</f>
        <v>10.050000000000001</v>
      </c>
      <c r="W35" s="12"/>
      <c r="X35" s="59"/>
    </row>
    <row r="36" spans="1:26" ht="13.35" customHeight="1" x14ac:dyDescent="0.15">
      <c r="A36" t="e">
        <f>CONCATENATE("○山梨県集計（",#REF!,"）で報告が多い上位５疾病（定当1.0以上）")</f>
        <v>#REF!</v>
      </c>
      <c r="N36" s="3"/>
      <c r="O36" s="4"/>
      <c r="P36" s="60"/>
      <c r="Q36" s="4"/>
      <c r="R36" s="4"/>
      <c r="S36" s="4"/>
      <c r="T36" s="60"/>
      <c r="U36" s="4"/>
      <c r="V36" s="60"/>
      <c r="W36" s="4"/>
      <c r="X36" s="61"/>
    </row>
    <row r="37" spans="1:26" ht="13.35" customHeight="1" x14ac:dyDescent="0.15">
      <c r="A37" t="str">
        <f>IF(C37="","",HLOOKUP(C37,作業シート!$B$4:$W$5,2,FALSE))</f>
        <v>インフルエンザ</v>
      </c>
      <c r="C37" s="58">
        <f>IF(LARGE(作業シート!$B$4:$W$4,1)&lt;1,"",LARGE(作業シート!$B$4:$W$4,1))</f>
        <v>87.15</v>
      </c>
      <c r="D37" t="str">
        <f>IF(C37="","","／定当")</f>
        <v>／定当</v>
      </c>
      <c r="N37" s="3" t="str">
        <f>$A$8</f>
        <v>中北</v>
      </c>
      <c r="O37" s="4">
        <f>VLOOKUP(設定!$B$1,保健所別,$AO$15,FALSE)</f>
        <v>2</v>
      </c>
      <c r="P37" s="60">
        <f>VLOOKUP(設定!$B$1,保健所別,$AP$15,FALSE)</f>
        <v>0.67</v>
      </c>
      <c r="Q37" s="4" t="str">
        <f>VLOOKUP(設定!$B$1,保健所別,$AQ$15,FALSE)</f>
        <v>-</v>
      </c>
      <c r="R37" s="4" t="str">
        <f>VLOOKUP(設定!$B$1,保健所別,$AR$15,FALSE)</f>
        <v>-</v>
      </c>
      <c r="S37" s="4" t="str">
        <f>VLOOKUP(設定!$B$1,保健所別,$AS$15,FALSE)</f>
        <v>-</v>
      </c>
      <c r="T37" s="60" t="str">
        <f>VLOOKUP(設定!$B$1,保健所別,$AT$15,FALSE)</f>
        <v>-</v>
      </c>
      <c r="U37" s="4">
        <f>VLOOKUP(設定!$B$1,保健所別,$AU$15,FALSE)</f>
        <v>176</v>
      </c>
      <c r="V37" s="113">
        <f>VLOOKUP(設定!$B$1,保健所別,$AV$15,FALSE)</f>
        <v>13.54</v>
      </c>
      <c r="W37" s="4"/>
      <c r="X37" s="98"/>
    </row>
    <row r="38" spans="1:26" ht="13.35" customHeight="1" x14ac:dyDescent="0.15">
      <c r="A38" t="str">
        <f>IF(C38="","",HLOOKUP(C38,作業シート!$B$4:$W$5,2,FALSE))</f>
        <v>COVID-19</v>
      </c>
      <c r="C38" s="58">
        <f>IF(LARGE(作業シート!$B$4:$W$4,2)&lt;1,"",LARGE(作業シート!$B$4:$W$4,2))</f>
        <v>10.050000000000001</v>
      </c>
      <c r="D38" t="str">
        <f>IF(C38="","","／定当")</f>
        <v>／定当</v>
      </c>
      <c r="N38" s="3" t="str">
        <f>$A$10</f>
        <v>峡東</v>
      </c>
      <c r="O38" s="4">
        <f>VLOOKUP(設定!$B$3,保健所別,$AO$15,FALSE)</f>
        <v>6</v>
      </c>
      <c r="P38" s="60">
        <f>VLOOKUP(設定!$B$3,保健所別,$AP$15,FALSE)</f>
        <v>3</v>
      </c>
      <c r="Q38" s="4" t="str">
        <f>VLOOKUP(設定!$B$3,保健所別,$AQ$15,FALSE)</f>
        <v>-</v>
      </c>
      <c r="R38" s="4" t="str">
        <f>VLOOKUP(設定!$B$3,保健所別,$AR$15,FALSE)</f>
        <v>-</v>
      </c>
      <c r="S38" s="4" t="str">
        <f>VLOOKUP(設定!$B$3,保健所別,$AS$15,FALSE)</f>
        <v>-</v>
      </c>
      <c r="T38" s="60" t="str">
        <f>VLOOKUP(設定!$B$3,保健所別,$AT$15,FALSE)</f>
        <v>-</v>
      </c>
      <c r="U38" s="4">
        <f>VLOOKUP(設定!$B$3,保健所別,$AU$15,FALSE)</f>
        <v>67</v>
      </c>
      <c r="V38" s="60">
        <f>VLOOKUP(設定!$B$3,保健所別,$AV$15,FALSE)</f>
        <v>9.57</v>
      </c>
      <c r="W38" s="4"/>
      <c r="X38" s="98"/>
    </row>
    <row r="39" spans="1:26" ht="13.35" customHeight="1" x14ac:dyDescent="0.15">
      <c r="A39" t="str">
        <f>IF(C39="","",HLOOKUP(C39,作業シート!$B$4:$W$5,2,FALSE))</f>
        <v>感染性胃腸炎</v>
      </c>
      <c r="C39" s="58">
        <f>IF(LARGE(作業シート!$B$4:$W$4,3)&lt;1,"",LARGE(作業シート!$B$4:$W$4,3))</f>
        <v>4.46</v>
      </c>
      <c r="D39" t="str">
        <f>IF(C39="","","／定当")</f>
        <v>／定当</v>
      </c>
      <c r="N39" s="3" t="str">
        <f>$A$11</f>
        <v>峡南</v>
      </c>
      <c r="O39" s="4" t="str">
        <f>VLOOKUP(設定!$B$4,保健所別,$AO$15,FALSE)</f>
        <v>-</v>
      </c>
      <c r="P39" s="60" t="str">
        <f>VLOOKUP(設定!$B$4,保健所別,$AP$15,FALSE)</f>
        <v>-</v>
      </c>
      <c r="Q39" s="4" t="str">
        <f>VLOOKUP(設定!$B$4,保健所別,$AQ$15,FALSE)</f>
        <v>-</v>
      </c>
      <c r="R39" s="4" t="str">
        <f>VLOOKUP(設定!$B$4,保健所別,$AR$15,FALSE)</f>
        <v>-</v>
      </c>
      <c r="S39" s="4" t="str">
        <f>VLOOKUP(設定!$B$4,保健所別,$AS$15,FALSE)</f>
        <v>-</v>
      </c>
      <c r="T39" s="60" t="str">
        <f>VLOOKUP(設定!$B$4,保健所別,$AT$15,FALSE)</f>
        <v>-</v>
      </c>
      <c r="U39" s="4">
        <f>VLOOKUP(設定!$B$4,保健所別,$AU$15,FALSE)</f>
        <v>39</v>
      </c>
      <c r="V39" s="113">
        <f>VLOOKUP(設定!$B$4,保健所別,$AV$15,FALSE)</f>
        <v>13</v>
      </c>
      <c r="W39" s="4"/>
      <c r="X39" s="98"/>
    </row>
    <row r="40" spans="1:26" ht="13.35" customHeight="1" x14ac:dyDescent="0.15">
      <c r="A40" t="str">
        <f>IF(C40="","",HLOOKUP(C40,作業シート!$B$4:$W$5,2,FALSE))</f>
        <v>流行性角結膜炎</v>
      </c>
      <c r="C40" s="58">
        <f>IF(LARGE(作業シート!$B$4:$W$4,4)&lt;1,"",LARGE(作業シート!$B$4:$W$4,4))</f>
        <v>3.89</v>
      </c>
      <c r="D40" t="str">
        <f>IF(C40="","","／定当")</f>
        <v>／定当</v>
      </c>
      <c r="N40" s="3" t="str">
        <f>$A$12</f>
        <v>富士・東部</v>
      </c>
      <c r="O40" s="4" t="str">
        <f>VLOOKUP(設定!$B$5,保健所別,$AO$15,FALSE)</f>
        <v>-</v>
      </c>
      <c r="P40" s="60" t="str">
        <f>VLOOKUP(設定!$B$5,保健所別,$AP$15,FALSE)</f>
        <v>-</v>
      </c>
      <c r="Q40" s="4" t="str">
        <f>VLOOKUP(設定!$B$5,保健所別,$AQ$15,FALSE)</f>
        <v>-</v>
      </c>
      <c r="R40" s="4" t="str">
        <f>VLOOKUP(設定!$B$5,保健所別,$AR$15,FALSE)</f>
        <v>-</v>
      </c>
      <c r="S40" s="4" t="str">
        <f>VLOOKUP(設定!$B$5,保健所別,$AS$15,FALSE)</f>
        <v>-</v>
      </c>
      <c r="T40" s="60" t="str">
        <f>VLOOKUP(設定!$B$5,保健所別,$AT$15,FALSE)</f>
        <v>-</v>
      </c>
      <c r="U40" s="4">
        <f>VLOOKUP(設定!$B$5,保健所別,$AU$15,FALSE)</f>
        <v>75</v>
      </c>
      <c r="V40" s="60">
        <f>VLOOKUP(設定!$B$5,保健所別,$AV$15,FALSE)</f>
        <v>8.33</v>
      </c>
      <c r="W40" s="4"/>
      <c r="X40" s="98"/>
    </row>
    <row r="41" spans="1:26" ht="13.35" customHeight="1" thickBot="1" x14ac:dyDescent="0.2">
      <c r="A41" t="str">
        <f>IF(C41="","",HLOOKUP(C41,作業シート!$B$4:$W$5,2,FALSE))</f>
        <v>手足口病</v>
      </c>
      <c r="C41">
        <f>IF(LARGE(作業シート!$B$4:$W$4,5)&lt;1,"",LARGE(作業シート!$B$4:$W$4,5))</f>
        <v>1.21</v>
      </c>
      <c r="D41" t="str">
        <f>IF(C41="","","／定当")</f>
        <v>／定当</v>
      </c>
      <c r="N41" s="3" t="str">
        <f>$A$13</f>
        <v>甲府市</v>
      </c>
      <c r="O41" s="4" t="str">
        <f>VLOOKUP(設定!$B$6,保健所別,$AO$15,FALSE)</f>
        <v>-</v>
      </c>
      <c r="P41" s="60" t="str">
        <f>VLOOKUP(設定!$B$6,保健所別,$AP$15,FALSE)</f>
        <v>-</v>
      </c>
      <c r="Q41" s="4" t="str">
        <f>VLOOKUP(設定!$B$6,保健所別,$AQ$15,FALSE)</f>
        <v>-</v>
      </c>
      <c r="R41" s="4" t="str">
        <f>VLOOKUP(設定!$B$6,保健所別,$AR$15,FALSE)</f>
        <v>-</v>
      </c>
      <c r="S41" s="4" t="str">
        <f>VLOOKUP(設定!$B$6,保健所別,$AS$15,FALSE)</f>
        <v>-</v>
      </c>
      <c r="T41" s="60" t="str">
        <f>VLOOKUP(設定!$B$6,保健所別,$AT$15,FALSE)</f>
        <v>-</v>
      </c>
      <c r="U41" s="89">
        <f>VLOOKUP(設定!$B$6,保健所別,$AU$15,FALSE)</f>
        <v>55</v>
      </c>
      <c r="V41" s="90">
        <f>VLOOKUP(設定!$B$6,保健所別,$AV$15,FALSE)</f>
        <v>6.11</v>
      </c>
      <c r="W41" s="4"/>
      <c r="X41" s="98"/>
    </row>
    <row r="42" spans="1:26" ht="13.35" customHeight="1" thickTop="1" x14ac:dyDescent="0.15">
      <c r="N42" s="24" t="s">
        <v>11</v>
      </c>
      <c r="O42" s="30"/>
      <c r="P42" s="30"/>
      <c r="Q42" s="30"/>
      <c r="R42" s="30"/>
      <c r="S42" s="30"/>
      <c r="T42" s="30"/>
      <c r="W42" s="28"/>
      <c r="X42" s="27"/>
    </row>
    <row r="43" spans="1:26" ht="13.35" customHeight="1" x14ac:dyDescent="0.15">
      <c r="A43" t="str">
        <f>CONCATENATE("○上記疾病で報告が多い保健所")</f>
        <v>○上記疾病で報告が多い保健所</v>
      </c>
      <c r="N43" s="31" t="s">
        <v>16</v>
      </c>
      <c r="W43" s="4"/>
      <c r="X43" s="60"/>
    </row>
    <row r="44" spans="1:26" ht="13.35" customHeight="1" x14ac:dyDescent="0.15">
      <c r="A44" t="str">
        <f>A37</f>
        <v>インフルエンザ</v>
      </c>
      <c r="C44" s="22" t="str">
        <f>IF(A44="","",HLOOKUP(A44,作業シート!$A$5:$W$8,4,FALSE))</f>
        <v>中北</v>
      </c>
      <c r="D44" s="58">
        <f>IF(A44="","",HLOOKUP(A44,作業シート!$A$5:$W$8,3,FALSE))</f>
        <v>125.08</v>
      </c>
      <c r="E44" t="str">
        <f>IF(D44="","","／定当")</f>
        <v>／定当</v>
      </c>
      <c r="N44" s="5"/>
      <c r="O44" s="6"/>
      <c r="P44" s="95"/>
      <c r="Q44" s="6"/>
      <c r="R44" s="95"/>
      <c r="S44" s="6"/>
      <c r="T44" s="95"/>
      <c r="U44" s="6"/>
      <c r="V44" s="6"/>
      <c r="W44" s="6"/>
      <c r="X44" s="95"/>
    </row>
    <row r="45" spans="1:26" ht="13.35" customHeight="1" x14ac:dyDescent="0.15">
      <c r="A45" t="str">
        <f>A38</f>
        <v>COVID-19</v>
      </c>
      <c r="C45" s="22" t="str">
        <f>IF(A45="","",HLOOKUP(A45,作業シート!$A$5:$W$8,4,FALSE))</f>
        <v>中北</v>
      </c>
      <c r="D45" s="58">
        <f>IF(A45="","",HLOOKUP(A45,作業シート!$A$5:$W$8,3,FALSE))</f>
        <v>13.54</v>
      </c>
      <c r="E45" t="str">
        <f>IF(D45="","","／定当")</f>
        <v>／定当</v>
      </c>
      <c r="N45" s="5"/>
      <c r="O45" s="6"/>
      <c r="P45" s="95"/>
      <c r="Q45" s="6"/>
      <c r="R45" s="95"/>
      <c r="S45" s="6"/>
      <c r="T45" s="95"/>
      <c r="U45" s="6"/>
      <c r="V45" s="6"/>
      <c r="W45" s="6"/>
      <c r="X45" s="95"/>
    </row>
    <row r="46" spans="1:26" ht="13.35" customHeight="1" x14ac:dyDescent="0.15">
      <c r="A46" t="str">
        <f>A39</f>
        <v>感染性胃腸炎</v>
      </c>
      <c r="C46" s="22" t="str">
        <f>IF(A46="","",HLOOKUP(A46,作業シート!$A$5:$W$8,4,FALSE))</f>
        <v>富士・東部</v>
      </c>
      <c r="D46" s="58">
        <f>IF(A46="","",HLOOKUP(A46,作業シート!$A$5:$W$8,3,FALSE))</f>
        <v>13</v>
      </c>
      <c r="E46" t="str">
        <f>IF(D46="","","／定当")</f>
        <v>／定当</v>
      </c>
      <c r="N46" s="5"/>
      <c r="O46" s="6"/>
      <c r="P46" s="95"/>
      <c r="Q46" s="6"/>
      <c r="R46" s="95"/>
      <c r="S46" s="6"/>
      <c r="T46" s="95"/>
      <c r="U46" s="6"/>
      <c r="V46" s="6"/>
      <c r="W46" s="6"/>
      <c r="X46" s="95"/>
      <c r="Y46" s="100"/>
      <c r="Z46" s="100"/>
    </row>
    <row r="47" spans="1:26" ht="13.35" customHeight="1" x14ac:dyDescent="0.15">
      <c r="A47" t="str">
        <f>A40</f>
        <v>流行性角結膜炎</v>
      </c>
      <c r="C47" s="22" t="str">
        <f>IF(A47="","",HLOOKUP(A47,作業シート!$A$5:$W$8,4,FALSE))</f>
        <v>中北</v>
      </c>
      <c r="D47" s="58">
        <f>IF(A47="","",HLOOKUP(A47,作業シート!$A$5:$W$8,3,FALSE))</f>
        <v>11.67</v>
      </c>
      <c r="E47" t="str">
        <f>IF(D47="","","／定当")</f>
        <v>／定当</v>
      </c>
      <c r="N47" s="5"/>
      <c r="O47" s="6"/>
      <c r="P47" s="95"/>
      <c r="Q47" s="6"/>
      <c r="R47" s="95"/>
      <c r="S47" s="6"/>
      <c r="T47" s="95"/>
      <c r="U47" s="6"/>
      <c r="V47" s="6"/>
      <c r="W47" s="6"/>
      <c r="X47" s="95"/>
      <c r="Y47" s="100"/>
      <c r="Z47" s="100"/>
    </row>
    <row r="48" spans="1:26" ht="13.35" customHeight="1" x14ac:dyDescent="0.15">
      <c r="A48" t="str">
        <f>A41</f>
        <v>手足口病</v>
      </c>
      <c r="C48" s="22" t="str">
        <f>IF(A48="","",HLOOKUP(A48,作業シート!$A$5:$W$8,4,FALSE))</f>
        <v>甲府市</v>
      </c>
      <c r="D48" s="58">
        <f>IF(A48="","",HLOOKUP(A48,作業シート!$A$5:$W$8,3,FALSE))</f>
        <v>3.8</v>
      </c>
      <c r="E48" t="str">
        <f>IF(D48="","","／定当")</f>
        <v>／定当</v>
      </c>
      <c r="J48" s="1"/>
      <c r="N48" s="5"/>
      <c r="O48" s="6"/>
      <c r="P48" s="95"/>
      <c r="Q48" s="6"/>
      <c r="R48" s="95"/>
      <c r="S48" s="6"/>
      <c r="T48" s="95"/>
      <c r="U48" s="6"/>
      <c r="V48" s="6"/>
      <c r="W48" s="6"/>
      <c r="X48" s="95"/>
      <c r="Y48" s="100"/>
      <c r="Z48" s="100"/>
    </row>
    <row r="49" spans="14:26" ht="13.35" customHeight="1" x14ac:dyDescent="0.15">
      <c r="N49" s="5"/>
      <c r="O49" s="6"/>
      <c r="P49" s="95"/>
      <c r="Q49" s="6"/>
      <c r="R49" s="95"/>
      <c r="S49" s="6"/>
      <c r="T49" s="95"/>
      <c r="U49" s="6"/>
      <c r="V49" s="6"/>
      <c r="W49" s="6"/>
      <c r="X49" s="95"/>
      <c r="Y49" s="100"/>
      <c r="Z49" s="100"/>
    </row>
    <row r="50" spans="14:26" ht="13.35" customHeight="1" x14ac:dyDescent="0.15">
      <c r="N50" s="5"/>
      <c r="O50" s="6"/>
      <c r="P50" s="95"/>
      <c r="Q50" s="6"/>
      <c r="R50" s="95"/>
      <c r="S50" s="6"/>
      <c r="T50" s="95"/>
      <c r="U50" s="6"/>
      <c r="V50" s="6"/>
      <c r="W50" s="6"/>
      <c r="X50" s="95"/>
      <c r="Y50" s="100"/>
      <c r="Z50" s="100"/>
    </row>
    <row r="51" spans="14:26" ht="13.35" customHeight="1" x14ac:dyDescent="0.15">
      <c r="N51" s="5"/>
      <c r="O51" s="6"/>
      <c r="P51" s="95"/>
      <c r="Q51" s="6"/>
      <c r="R51" s="95"/>
      <c r="S51" s="6"/>
      <c r="T51" s="95"/>
      <c r="U51" s="6"/>
      <c r="V51" s="6"/>
      <c r="W51" s="6"/>
      <c r="X51" s="95"/>
      <c r="Y51" s="100"/>
      <c r="Z51" s="100"/>
    </row>
    <row r="52" spans="14:26" x14ac:dyDescent="0.15">
      <c r="N52" s="5"/>
      <c r="O52" s="6"/>
      <c r="P52" s="95"/>
      <c r="Q52" s="6"/>
      <c r="R52" s="95"/>
      <c r="S52" s="6"/>
      <c r="T52" s="95"/>
      <c r="U52" s="6"/>
      <c r="V52" s="6"/>
      <c r="W52" s="6"/>
      <c r="X52" s="95"/>
      <c r="Y52" s="100"/>
      <c r="Z52" s="100"/>
    </row>
    <row r="53" spans="14:26" x14ac:dyDescent="0.15">
      <c r="N53" s="102"/>
      <c r="O53" s="103"/>
      <c r="P53" s="53"/>
      <c r="Q53" s="103"/>
      <c r="R53" s="53"/>
      <c r="S53" s="103"/>
      <c r="T53" s="53"/>
      <c r="U53" s="102"/>
      <c r="V53" s="102"/>
      <c r="W53" s="102"/>
      <c r="X53" s="102"/>
      <c r="Y53" s="100"/>
      <c r="Z53" s="100"/>
    </row>
    <row r="54" spans="14:26" x14ac:dyDescent="0.15">
      <c r="N54" s="102"/>
      <c r="O54" s="102"/>
      <c r="P54" s="102"/>
      <c r="Q54" s="102"/>
      <c r="R54" s="102"/>
      <c r="S54" s="102"/>
      <c r="T54" s="102"/>
      <c r="U54" s="102"/>
      <c r="V54" s="102"/>
      <c r="W54" s="102"/>
      <c r="X54" s="102"/>
      <c r="Y54" s="100"/>
      <c r="Z54" s="100"/>
    </row>
    <row r="55" spans="14:26" x14ac:dyDescent="0.15">
      <c r="N55" s="102"/>
      <c r="O55" s="100"/>
      <c r="P55" s="53"/>
      <c r="Q55" s="100"/>
      <c r="R55" s="100"/>
      <c r="S55" s="100"/>
      <c r="T55" s="100"/>
      <c r="U55" s="100"/>
      <c r="V55" s="100"/>
      <c r="W55" s="100"/>
      <c r="X55" s="100"/>
      <c r="Y55" s="100"/>
      <c r="Z55" s="100"/>
    </row>
    <row r="56" spans="14:26" x14ac:dyDescent="0.15">
      <c r="N56" s="100"/>
      <c r="O56" s="105"/>
      <c r="P56" s="105"/>
      <c r="Q56" s="105"/>
      <c r="R56" s="105"/>
      <c r="S56" s="105"/>
      <c r="T56" s="105"/>
      <c r="U56" s="100"/>
      <c r="V56" s="100"/>
      <c r="W56" s="100"/>
      <c r="X56" s="100"/>
      <c r="Y56" s="100"/>
      <c r="Z56" s="100"/>
    </row>
    <row r="57" spans="14:26" x14ac:dyDescent="0.15">
      <c r="N57" s="100"/>
      <c r="O57" s="100"/>
      <c r="P57" s="100"/>
      <c r="Q57" s="100"/>
      <c r="R57" s="100"/>
      <c r="S57" s="100"/>
      <c r="T57" s="100"/>
      <c r="U57" s="100"/>
      <c r="V57" s="100"/>
      <c r="W57" s="100"/>
      <c r="X57" s="100"/>
      <c r="Y57" s="100"/>
      <c r="Z57" s="100"/>
    </row>
    <row r="58" spans="14:26" x14ac:dyDescent="0.15">
      <c r="N58" s="100"/>
      <c r="O58" s="100"/>
      <c r="P58" s="100"/>
      <c r="Q58" s="100"/>
      <c r="R58" s="100"/>
      <c r="S58" s="100"/>
      <c r="T58" s="100"/>
      <c r="U58" s="100"/>
      <c r="V58" s="100"/>
      <c r="W58" s="100"/>
      <c r="X58" s="100"/>
      <c r="Y58" s="100"/>
      <c r="Z58" s="100"/>
    </row>
    <row r="59" spans="14:26" x14ac:dyDescent="0.15">
      <c r="Y59" s="100"/>
      <c r="Z59" s="100"/>
    </row>
    <row r="60" spans="14:26" x14ac:dyDescent="0.15">
      <c r="Y60" s="100"/>
      <c r="Z60" s="100"/>
    </row>
  </sheetData>
  <mergeCells count="29">
    <mergeCell ref="L3:M3"/>
    <mergeCell ref="B29:M29"/>
    <mergeCell ref="B30:M30"/>
    <mergeCell ref="B31:M31"/>
    <mergeCell ref="B18:M28"/>
    <mergeCell ref="B3:C3"/>
    <mergeCell ref="D3:E3"/>
    <mergeCell ref="F3:G3"/>
    <mergeCell ref="H3:I3"/>
    <mergeCell ref="J3:K3"/>
    <mergeCell ref="AS3:AT3"/>
    <mergeCell ref="AU3:AV3"/>
    <mergeCell ref="O19:P19"/>
    <mergeCell ref="Q19:R19"/>
    <mergeCell ref="S19:T19"/>
    <mergeCell ref="W3:X3"/>
    <mergeCell ref="Y3:Z3"/>
    <mergeCell ref="AO3:AP3"/>
    <mergeCell ref="U3:V3"/>
    <mergeCell ref="U19:V19"/>
    <mergeCell ref="S3:T3"/>
    <mergeCell ref="W19:X19"/>
    <mergeCell ref="Q3:R3"/>
    <mergeCell ref="O3:P3"/>
    <mergeCell ref="O33:P33"/>
    <mergeCell ref="Q33:R33"/>
    <mergeCell ref="S33:T33"/>
    <mergeCell ref="U33:V33"/>
    <mergeCell ref="AQ3:AR3"/>
  </mergeCells>
  <phoneticPr fontId="2"/>
  <pageMargins left="1.3385826771653544" right="0.74803149606299213" top="0.98425196850393704" bottom="0.98425196850393704" header="0.51181102362204722" footer="0.51181102362204722"/>
  <pageSetup paperSize="9" scale="79"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S024TWW00小児科等貼付シート</vt:lpstr>
      <vt:lpstr>S025TWW00眼科貼付シート</vt:lpstr>
      <vt:lpstr>S026TWW00基幹貼付シート</vt:lpstr>
      <vt:lpstr>S095TW00K県別貼付シート</vt:lpstr>
      <vt:lpstr>S096TW00K保健所別貼付シート</vt:lpstr>
      <vt:lpstr>作業シート</vt:lpstr>
      <vt:lpstr>保健所別印刷シート</vt:lpstr>
      <vt:lpstr>XML</vt:lpstr>
      <vt:lpstr>峡南保健所別印刷シート</vt:lpstr>
      <vt:lpstr>保健所別説明シート</vt:lpstr>
      <vt:lpstr>設定</vt:lpstr>
      <vt:lpstr>集計用参照</vt:lpstr>
      <vt:lpstr>XML!Print_Area</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TJ332</cp:lastModifiedBy>
  <cp:lastPrinted>2025-01-08T06:48:16Z</cp:lastPrinted>
  <dcterms:created xsi:type="dcterms:W3CDTF">2006-04-06T06:49:34Z</dcterms:created>
  <dcterms:modified xsi:type="dcterms:W3CDTF">2025-01-08T07:30:15Z</dcterms:modified>
</cp:coreProperties>
</file>